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Peter Lynch\Dropbox\Peter\ASM Website\Articles\"/>
    </mc:Choice>
  </mc:AlternateContent>
  <xr:revisionPtr revIDLastSave="0" documentId="13_ncr:1_{A06ED8A2-4918-4A6B-9E70-9F9BAC00F3E8}" xr6:coauthVersionLast="47" xr6:coauthVersionMax="47" xr10:uidLastSave="{00000000-0000-0000-0000-000000000000}"/>
  <bookViews>
    <workbookView xWindow="-98" yWindow="-98" windowWidth="33946" windowHeight="22096" xr2:uid="{00000000-000D-0000-FFFF-FFFF00000000}"/>
  </bookViews>
  <sheets>
    <sheet name="ToC" sheetId="20" r:id="rId1"/>
    <sheet name="PE Roll Up_3 Add Ons" sheetId="18" r:id="rId2"/>
    <sheet name="PE Roll Up_3 Add Ons (H)" sheetId="19" r:id="rId3"/>
  </sheets>
  <definedNames>
    <definedName name="IQ_ADDIN" hidden="1">"AUTO"</definedName>
    <definedName name="IQ_CH" hidden="1">110000</definedName>
    <definedName name="IQ_CQ" hidden="1">5000</definedName>
    <definedName name="IQ_CY" hidden="1">10000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MONTH" hidden="1">15000</definedName>
    <definedName name="IQ_NAMES_REVISION_DATE_" hidden="1">40218.8268634259</definedName>
    <definedName name="IQ_NTM" hidden="1">6000</definedName>
    <definedName name="IQ_TODAY" hidden="1">0</definedName>
    <definedName name="IQ_WEEK" hidden="1">50000</definedName>
    <definedName name="IQ_YTD" hidden="1">3000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4" i="19" l="1"/>
  <c r="J24" i="19"/>
  <c r="H24" i="19"/>
  <c r="F18" i="19"/>
  <c r="F20" i="19" s="1"/>
  <c r="H17" i="19"/>
  <c r="J17" i="19" s="1"/>
  <c r="F17" i="19"/>
  <c r="L13" i="19"/>
  <c r="J13" i="19"/>
  <c r="H13" i="19"/>
  <c r="F13" i="19"/>
  <c r="F30" i="19" s="1"/>
  <c r="L17" i="19" l="1"/>
  <c r="L18" i="19" s="1"/>
  <c r="J18" i="19"/>
  <c r="F28" i="19"/>
  <c r="H18" i="19"/>
  <c r="F32" i="19"/>
  <c r="F17" i="18"/>
  <c r="H17" i="18" s="1"/>
  <c r="L13" i="18"/>
  <c r="L24" i="18" s="1"/>
  <c r="J13" i="18"/>
  <c r="J24" i="18" s="1"/>
  <c r="H13" i="18"/>
  <c r="H24" i="18" s="1"/>
  <c r="H25" i="18" s="1"/>
  <c r="F13" i="18"/>
  <c r="F30" i="18" s="1"/>
  <c r="J20" i="19" l="1"/>
  <c r="L20" i="19"/>
  <c r="F46" i="19"/>
  <c r="H20" i="19"/>
  <c r="H25" i="19" s="1"/>
  <c r="H28" i="19" s="1"/>
  <c r="F27" i="19"/>
  <c r="F18" i="18"/>
  <c r="J17" i="18"/>
  <c r="H18" i="18"/>
  <c r="H20" i="18" s="1"/>
  <c r="F28" i="18"/>
  <c r="H32" i="19" l="1"/>
  <c r="H27" i="19"/>
  <c r="J25" i="19"/>
  <c r="J28" i="19" s="1"/>
  <c r="H28" i="18"/>
  <c r="H32" i="18" s="1"/>
  <c r="F20" i="18"/>
  <c r="F32" i="18"/>
  <c r="F27" i="18"/>
  <c r="J18" i="18"/>
  <c r="L17" i="18"/>
  <c r="J32" i="19" l="1"/>
  <c r="L25" i="19"/>
  <c r="L28" i="19" s="1"/>
  <c r="H30" i="19"/>
  <c r="J27" i="19"/>
  <c r="J20" i="18"/>
  <c r="J25" i="18" s="1"/>
  <c r="J28" i="18" s="1"/>
  <c r="J32" i="18" s="1"/>
  <c r="L18" i="18"/>
  <c r="H27" i="18"/>
  <c r="F48" i="19" l="1"/>
  <c r="F50" i="19" s="1"/>
  <c r="L32" i="19"/>
  <c r="L27" i="19"/>
  <c r="J30" i="19"/>
  <c r="J27" i="18"/>
  <c r="H30" i="18"/>
  <c r="F46" i="18"/>
  <c r="L20" i="18"/>
  <c r="L25" i="18" s="1"/>
  <c r="L28" i="18" s="1"/>
  <c r="L32" i="18" s="1"/>
  <c r="L48" i="19" l="1"/>
  <c r="L30" i="19"/>
  <c r="L50" i="19"/>
  <c r="F48" i="18"/>
  <c r="F50" i="18" s="1"/>
  <c r="J30" i="18"/>
  <c r="L27" i="18"/>
  <c r="L48" i="18" s="1"/>
  <c r="L50" i="18" l="1"/>
  <c r="L30" i="18"/>
</calcChain>
</file>

<file path=xl/sharedStrings.xml><?xml version="1.0" encoding="utf-8"?>
<sst xmlns="http://schemas.openxmlformats.org/spreadsheetml/2006/main" count="80" uniqueCount="38">
  <si>
    <t>Equity</t>
  </si>
  <si>
    <t>(figures in millions)</t>
  </si>
  <si>
    <t>Debt</t>
  </si>
  <si>
    <t>Total</t>
  </si>
  <si>
    <t>Multiple</t>
  </si>
  <si>
    <t>Exit Analysis</t>
  </si>
  <si>
    <t>Enterprise Value</t>
  </si>
  <si>
    <t>Acquisition (EV)</t>
  </si>
  <si>
    <t>Equity Value</t>
  </si>
  <si>
    <t>Returns</t>
  </si>
  <si>
    <t>MOIC</t>
  </si>
  <si>
    <t>Equity Invested</t>
  </si>
  <si>
    <t>EBITDA</t>
  </si>
  <si>
    <t>Platform</t>
  </si>
  <si>
    <t>Y</t>
  </si>
  <si>
    <t>No. 1</t>
  </si>
  <si>
    <t>No. 2</t>
  </si>
  <si>
    <t>No. 3</t>
  </si>
  <si>
    <t>Add On Acquisitons:</t>
  </si>
  <si>
    <t>Combined Platform</t>
  </si>
  <si>
    <t>Capital Structure</t>
  </si>
  <si>
    <t>Max Debt Profile</t>
  </si>
  <si>
    <t>Capital Raise for Add On</t>
  </si>
  <si>
    <t>Total Debt</t>
  </si>
  <si>
    <t>Debt Financing Available</t>
  </si>
  <si>
    <t>Private Equity Roll Up - Multiple Arbitrage</t>
  </si>
  <si>
    <t>ACQUISITIONS</t>
  </si>
  <si>
    <t>Equity Invested vs Equity Value</t>
  </si>
  <si>
    <t>Capital vs Enterprise Value</t>
  </si>
  <si>
    <t>ASimpleModel.com</t>
  </si>
  <si>
    <t>LINK</t>
  </si>
  <si>
    <t xml:space="preserve">DISCLAIMER: All of the information contained in this exercise is entirely fictional. The company described is hypothetical. Any similarity between the business description and financial information provided and an actual company is purely coincidental. ASimpleModel.com does not provide investment, accounting or tax advice. Everything is intended for educational purposes only. </t>
  </si>
  <si>
    <t>The information contained in this document has been made available on ASimpleModel.com and is subject to ASimpleModel.com’s Terms of Use.  This document is made available solely for general information purposes. ASimpleModel.com does not warrant the accuracy, completeness, or usefulness of this document.</t>
  </si>
  <si>
    <t>Private Equity Roll-Up Strategy</t>
  </si>
  <si>
    <t>Focus on Benefits Multiple Arbitrage</t>
  </si>
  <si>
    <t>Worksheets</t>
  </si>
  <si>
    <t>PE Roll Up</t>
  </si>
  <si>
    <t>PE Roll Up (Expanded Charts)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</si>
</sst>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164" formatCode="&quot;$&quot;#,##0"/>
    <numFmt numFmtId="165" formatCode="0.0\x"/>
    <numFmt numFmtId="166" formatCode="0.0\x\ "/>
    <numFmt numFmtId="167" formatCode="_(&quot;$&quot;* #,##0.0_);_(&quot;$&quot;* \(#,##0.0\);_(&quot;$&quot;* &quot;-&quot;_);_(@_)"/>
    <numFmt numFmtId="168" formatCode="_(&quot;$&quot;* #,##0.0_);_(&quot;$&quot;* \(#,##0.0\);_(&quot;$&quot;* &quot;-&quot;?_);_(@_)"/>
  </numFmts>
  <fonts count="22" x14ac:knownFonts="1">
    <font>
      <sz val="8"/>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i/>
      <sz val="9"/>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color rgb="FF0000FF"/>
      <name val="Calibri"/>
      <family val="2"/>
      <scheme val="minor"/>
    </font>
    <font>
      <sz val="10"/>
      <color rgb="FF0000FF"/>
      <name val="Calibri"/>
      <family val="2"/>
      <scheme val="minor"/>
    </font>
    <font>
      <b/>
      <sz val="10"/>
      <color theme="0"/>
      <name val="Calibri"/>
      <family val="2"/>
      <scheme val="minor"/>
    </font>
    <font>
      <b/>
      <sz val="10"/>
      <name val="Calibri"/>
      <family val="2"/>
      <scheme val="minor"/>
    </font>
    <font>
      <sz val="8"/>
      <color theme="9"/>
      <name val="Calibri"/>
      <family val="2"/>
      <scheme val="minor"/>
    </font>
    <font>
      <sz val="12"/>
      <color theme="0"/>
      <name val="Calibri"/>
      <family val="2"/>
      <scheme val="minor"/>
    </font>
    <font>
      <sz val="8"/>
      <color theme="1"/>
      <name val="Calibri"/>
      <family val="2"/>
      <scheme val="minor"/>
    </font>
    <font>
      <i/>
      <sz val="8"/>
      <color theme="1"/>
      <name val="Calibri"/>
      <family val="2"/>
      <scheme val="minor"/>
    </font>
    <font>
      <b/>
      <sz val="11"/>
      <color theme="1"/>
      <name val="Calibri"/>
      <family val="2"/>
      <scheme val="minor"/>
    </font>
    <font>
      <u/>
      <sz val="8"/>
      <color theme="10"/>
      <name val="Arial"/>
      <family val="2"/>
    </font>
    <font>
      <sz val="26"/>
      <color theme="3"/>
      <name val="Calibri"/>
      <family val="2"/>
      <scheme val="minor"/>
    </font>
    <font>
      <sz val="20"/>
      <color theme="3"/>
      <name val="Calibri"/>
      <family val="2"/>
      <scheme val="minor"/>
    </font>
    <font>
      <sz val="10"/>
      <color theme="3"/>
      <name val="Calibri"/>
      <family val="2"/>
      <scheme val="minor"/>
    </font>
    <font>
      <u/>
      <sz val="11"/>
      <color theme="1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8"/>
        <bgColor indexed="64"/>
      </patternFill>
    </fill>
    <fill>
      <patternFill patternType="lightUp"/>
    </fill>
    <fill>
      <patternFill patternType="solid">
        <fgColor theme="6"/>
        <bgColor indexed="64"/>
      </patternFill>
    </fill>
    <fill>
      <patternFill patternType="solid">
        <fgColor theme="3"/>
        <bgColor indexed="64"/>
      </patternFill>
    </fill>
  </fills>
  <borders count="10">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7" fillId="0" borderId="0" applyNumberFormat="0" applyFill="0" applyBorder="0" applyAlignment="0" applyProtection="0"/>
    <xf numFmtId="0" fontId="1" fillId="0" borderId="0"/>
    <xf numFmtId="0" fontId="21" fillId="0" borderId="0" applyNumberFormat="0" applyFill="0" applyBorder="0" applyAlignment="0" applyProtection="0"/>
  </cellStyleXfs>
  <cellXfs count="64">
    <xf numFmtId="0" fontId="0" fillId="0" borderId="0" xfId="0"/>
    <xf numFmtId="0" fontId="2" fillId="0" borderId="0" xfId="0" applyFont="1"/>
    <xf numFmtId="0" fontId="3" fillId="0" borderId="0" xfId="0" applyFont="1"/>
    <xf numFmtId="0" fontId="4" fillId="0" borderId="0" xfId="0" applyFont="1"/>
    <xf numFmtId="0" fontId="3" fillId="0" borderId="0" xfId="0" applyFont="1" applyFill="1"/>
    <xf numFmtId="0" fontId="2" fillId="4" borderId="0" xfId="0" applyFont="1" applyFill="1"/>
    <xf numFmtId="0" fontId="3" fillId="4" borderId="0" xfId="0" applyFont="1" applyFill="1"/>
    <xf numFmtId="0" fontId="5" fillId="0" borderId="0" xfId="0" applyFont="1" applyAlignment="1">
      <alignment horizontal="left"/>
    </xf>
    <xf numFmtId="0" fontId="5" fillId="0" borderId="0" xfId="0" applyFont="1"/>
    <xf numFmtId="42" fontId="5" fillId="0" borderId="0" xfId="0" applyNumberFormat="1" applyFont="1"/>
    <xf numFmtId="0" fontId="5" fillId="0" borderId="0" xfId="0" applyFont="1" applyAlignment="1">
      <alignment horizontal="left" indent="1"/>
    </xf>
    <xf numFmtId="42" fontId="6" fillId="0" borderId="0" xfId="0" applyNumberFormat="1" applyFont="1"/>
    <xf numFmtId="0" fontId="7" fillId="0" borderId="1" xfId="0" applyFont="1" applyBorder="1"/>
    <xf numFmtId="42" fontId="7" fillId="0" borderId="1" xfId="0" applyNumberFormat="1" applyFont="1" applyBorder="1"/>
    <xf numFmtId="0" fontId="10" fillId="3" borderId="0" xfId="0" applyFont="1" applyFill="1" applyAlignment="1">
      <alignment horizontal="center"/>
    </xf>
    <xf numFmtId="0" fontId="10" fillId="3" borderId="0" xfId="0" applyFont="1" applyFill="1"/>
    <xf numFmtId="42" fontId="10" fillId="3" borderId="0" xfId="0" applyNumberFormat="1" applyFont="1" applyFill="1"/>
    <xf numFmtId="166" fontId="8" fillId="0" borderId="0" xfId="0" applyNumberFormat="1" applyFont="1"/>
    <xf numFmtId="0" fontId="3" fillId="0" borderId="1" xfId="0" applyFont="1" applyBorder="1"/>
    <xf numFmtId="0" fontId="7" fillId="0" borderId="6" xfId="0" applyFont="1" applyBorder="1"/>
    <xf numFmtId="42" fontId="8" fillId="0" borderId="7" xfId="0" applyNumberFormat="1" applyFont="1" applyBorder="1"/>
    <xf numFmtId="0" fontId="7" fillId="2" borderId="6" xfId="0" applyFont="1" applyFill="1" applyBorder="1"/>
    <xf numFmtId="0" fontId="7" fillId="2" borderId="2" xfId="0" applyFont="1" applyFill="1" applyBorder="1"/>
    <xf numFmtId="0" fontId="5" fillId="2" borderId="3" xfId="0" applyFont="1" applyFill="1" applyBorder="1"/>
    <xf numFmtId="0" fontId="3" fillId="2" borderId="1" xfId="0" applyFont="1" applyFill="1" applyBorder="1"/>
    <xf numFmtId="0" fontId="3" fillId="2" borderId="7" xfId="0" applyFont="1" applyFill="1" applyBorder="1"/>
    <xf numFmtId="0" fontId="3" fillId="0" borderId="0" xfId="0" applyFont="1" applyBorder="1"/>
    <xf numFmtId="42" fontId="11" fillId="0" borderId="0" xfId="0" applyNumberFormat="1" applyFont="1" applyBorder="1"/>
    <xf numFmtId="42" fontId="6" fillId="0" borderId="0" xfId="0" applyNumberFormat="1" applyFont="1" applyBorder="1"/>
    <xf numFmtId="0" fontId="12" fillId="0" borderId="0" xfId="0" applyFont="1" applyFill="1"/>
    <xf numFmtId="0" fontId="10" fillId="6" borderId="6" xfId="0" applyFont="1" applyFill="1" applyBorder="1"/>
    <xf numFmtId="0" fontId="13" fillId="6" borderId="1" xfId="0" applyFont="1" applyFill="1" applyBorder="1"/>
    <xf numFmtId="164" fontId="10" fillId="6" borderId="1" xfId="0" applyNumberFormat="1" applyFont="1" applyFill="1" applyBorder="1"/>
    <xf numFmtId="165" fontId="10" fillId="6" borderId="7" xfId="0" applyNumberFormat="1" applyFont="1" applyFill="1" applyBorder="1"/>
    <xf numFmtId="167" fontId="8" fillId="0" borderId="0" xfId="0" applyNumberFormat="1" applyFont="1" applyBorder="1"/>
    <xf numFmtId="167" fontId="5" fillId="0" borderId="0" xfId="0" applyNumberFormat="1" applyFont="1"/>
    <xf numFmtId="0" fontId="8" fillId="2" borderId="5" xfId="0" applyFont="1" applyFill="1" applyBorder="1" applyAlignment="1">
      <alignment horizontal="center"/>
    </xf>
    <xf numFmtId="42" fontId="8" fillId="0" borderId="8" xfId="0" applyNumberFormat="1" applyFont="1" applyBorder="1"/>
    <xf numFmtId="0" fontId="7" fillId="0" borderId="0" xfId="0" applyFont="1"/>
    <xf numFmtId="0" fontId="3" fillId="2" borderId="3" xfId="0" applyFont="1" applyFill="1" applyBorder="1"/>
    <xf numFmtId="0" fontId="8" fillId="2" borderId="4" xfId="0" applyFont="1" applyFill="1" applyBorder="1" applyAlignment="1">
      <alignment horizontal="center"/>
    </xf>
    <xf numFmtId="168" fontId="5" fillId="0" borderId="0" xfId="0" applyNumberFormat="1" applyFont="1"/>
    <xf numFmtId="168" fontId="7" fillId="0" borderId="0" xfId="0" applyNumberFormat="1" applyFont="1"/>
    <xf numFmtId="9" fontId="6" fillId="0" borderId="0" xfId="0" applyNumberFormat="1" applyFont="1" applyAlignment="1">
      <alignment horizontal="center"/>
    </xf>
    <xf numFmtId="42" fontId="5" fillId="5" borderId="0" xfId="0" applyNumberFormat="1" applyFont="1" applyFill="1"/>
    <xf numFmtId="42" fontId="5" fillId="2" borderId="3" xfId="0" applyNumberFormat="1" applyFont="1" applyFill="1" applyBorder="1"/>
    <xf numFmtId="168" fontId="7" fillId="2" borderId="3" xfId="0" applyNumberFormat="1" applyFont="1" applyFill="1" applyBorder="1"/>
    <xf numFmtId="168" fontId="5" fillId="2" borderId="3" xfId="0" applyNumberFormat="1" applyFont="1" applyFill="1" applyBorder="1"/>
    <xf numFmtId="9" fontId="9" fillId="0" borderId="5" xfId="0" applyNumberFormat="1" applyFont="1" applyBorder="1" applyAlignment="1">
      <alignment horizontal="center"/>
    </xf>
    <xf numFmtId="42" fontId="7" fillId="2" borderId="7" xfId="0" applyNumberFormat="1" applyFont="1" applyFill="1" applyBorder="1"/>
    <xf numFmtId="42" fontId="3" fillId="0" borderId="0" xfId="0" applyNumberFormat="1" applyFont="1"/>
    <xf numFmtId="42" fontId="11" fillId="2" borderId="0" xfId="0" applyNumberFormat="1" applyFont="1" applyFill="1"/>
    <xf numFmtId="0" fontId="11" fillId="2" borderId="0" xfId="0" applyFont="1" applyFill="1"/>
    <xf numFmtId="0" fontId="14" fillId="0" borderId="9" xfId="0" applyFont="1" applyBorder="1" applyAlignment="1">
      <alignment horizontal="centerContinuous"/>
    </xf>
    <xf numFmtId="0" fontId="15" fillId="0" borderId="0" xfId="0" applyFont="1"/>
    <xf numFmtId="0" fontId="1" fillId="0" borderId="0" xfId="2"/>
    <xf numFmtId="0" fontId="18" fillId="0" borderId="0" xfId="2" applyFont="1"/>
    <xf numFmtId="0" fontId="19" fillId="0" borderId="0" xfId="2" applyFont="1"/>
    <xf numFmtId="0" fontId="20" fillId="0" borderId="0" xfId="2" applyFont="1"/>
    <xf numFmtId="0" fontId="1" fillId="7" borderId="0" xfId="2" applyFill="1"/>
    <xf numFmtId="0" fontId="16" fillId="0" borderId="0" xfId="2" applyFont="1"/>
    <xf numFmtId="0" fontId="1" fillId="0" borderId="0" xfId="2" applyAlignment="1">
      <alignment horizontal="center"/>
    </xf>
    <xf numFmtId="0" fontId="5" fillId="0" borderId="0" xfId="2" applyFont="1" applyAlignment="1">
      <alignment vertical="top" wrapText="1"/>
    </xf>
    <xf numFmtId="0" fontId="17" fillId="0" borderId="0" xfId="1" applyFill="1" applyAlignment="1">
      <alignment horizontal="center"/>
    </xf>
  </cellXfs>
  <cellStyles count="4">
    <cellStyle name="Hyperlink" xfId="1" builtinId="8"/>
    <cellStyle name="Hyperlink 2" xfId="3" xr:uid="{662C7B5B-6740-4695-A6E6-B02FB5A76538}"/>
    <cellStyle name="Normal" xfId="0" builtinId="0"/>
    <cellStyle name="Normal 2" xfId="2" xr:uid="{EAA3F0FC-0F37-4C9C-A3AD-31B18F95A353}"/>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Capital (Equity + Debt)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Ons'!$B$6,'PE Roll Up_3 Add Ons'!$H$6,'PE Roll Up_3 Add Ons'!$J$6,'PE Roll Up_3 Add Ons'!$L$6)</c:f>
              <c:strCache>
                <c:ptCount val="4"/>
                <c:pt idx="0">
                  <c:v>Platform</c:v>
                </c:pt>
                <c:pt idx="1">
                  <c:v>No. 1</c:v>
                </c:pt>
                <c:pt idx="2">
                  <c:v>No. 2</c:v>
                </c:pt>
                <c:pt idx="3">
                  <c:v>No. 3</c:v>
                </c:pt>
              </c:strCache>
            </c:strRef>
          </c:cat>
          <c:val>
            <c:numRef>
              <c:f>('PE Roll Up_3 Add Ons'!$F$30,'PE Roll Up_3 Add Ons'!$H$30,'PE Roll Up_3 Add Ons'!$J$30,'PE Roll Up_3 Add Ons'!$L$30)</c:f>
              <c:numCache>
                <c:formatCode>_("$"* #,##0_);_("$"* \(#,##0\);_("$"* "-"_);_(@_)</c:formatCode>
                <c:ptCount val="4"/>
                <c:pt idx="0">
                  <c:v>100</c:v>
                </c:pt>
                <c:pt idx="1">
                  <c:v>117.5</c:v>
                </c:pt>
                <c:pt idx="2">
                  <c:v>128.75</c:v>
                </c:pt>
                <c:pt idx="3">
                  <c:v>148.75</c:v>
                </c:pt>
              </c:numCache>
            </c:numRef>
          </c:val>
          <c:extLst>
            <c:ext xmlns:c16="http://schemas.microsoft.com/office/drawing/2014/chart" uri="{C3380CC4-5D6E-409C-BE32-E72D297353CC}">
              <c16:uniqueId val="{00000000-E263-4956-9CB7-EA330ED2A8D2}"/>
            </c:ext>
          </c:extLst>
        </c:ser>
        <c:ser>
          <c:idx val="1"/>
          <c:order val="1"/>
          <c:tx>
            <c:strRef>
              <c:f>'PE Roll Up_3 Add Ons'!$B$18</c:f>
              <c:strCache>
                <c:ptCount val="1"/>
                <c:pt idx="0">
                  <c:v>Enterprise Value</c:v>
                </c:pt>
              </c:strCache>
            </c:strRef>
          </c:tx>
          <c:spPr>
            <a:solidFill>
              <a:schemeClr val="accent3"/>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Ons'!$B$6,'PE Roll Up_3 Add Ons'!$H$6,'PE Roll Up_3 Add Ons'!$J$6,'PE Roll Up_3 Add Ons'!$L$6)</c:f>
              <c:strCache>
                <c:ptCount val="4"/>
                <c:pt idx="0">
                  <c:v>Platform</c:v>
                </c:pt>
                <c:pt idx="1">
                  <c:v>No. 1</c:v>
                </c:pt>
                <c:pt idx="2">
                  <c:v>No. 2</c:v>
                </c:pt>
                <c:pt idx="3">
                  <c:v>No. 3</c:v>
                </c:pt>
              </c:strCache>
            </c:strRef>
          </c:cat>
          <c:val>
            <c:numRef>
              <c:f>('PE Roll Up_3 Add Ons'!$F$18,'PE Roll Up_3 Add Ons'!$H$18,'PE Roll Up_3 Add Ons'!$J$18,'PE Roll Up_3 Add Ons'!$L$18)</c:f>
              <c:numCache>
                <c:formatCode>_("$"* #,##0.0_);_("$"* \(#,##0.0\);_("$"* "-"?_);_(@_)</c:formatCode>
                <c:ptCount val="4"/>
                <c:pt idx="0">
                  <c:v>100</c:v>
                </c:pt>
                <c:pt idx="1">
                  <c:v>135</c:v>
                </c:pt>
                <c:pt idx="2">
                  <c:v>160</c:v>
                </c:pt>
                <c:pt idx="3">
                  <c:v>200</c:v>
                </c:pt>
              </c:numCache>
            </c:numRef>
          </c:val>
          <c:extLst>
            <c:ext xmlns:c16="http://schemas.microsoft.com/office/drawing/2014/chart" uri="{C3380CC4-5D6E-409C-BE32-E72D297353CC}">
              <c16:uniqueId val="{00000001-E263-4956-9CB7-EA330ED2A8D2}"/>
            </c:ext>
          </c:extLst>
        </c:ser>
        <c:dLbls>
          <c:showLegendKey val="0"/>
          <c:showVal val="0"/>
          <c:showCatName val="0"/>
          <c:showSerName val="0"/>
          <c:showPercent val="0"/>
          <c:showBubbleSize val="0"/>
        </c:dLbls>
        <c:gapWidth val="75"/>
        <c:axId val="848184864"/>
        <c:axId val="848182896"/>
      </c:barChart>
      <c:catAx>
        <c:axId val="84818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848182896"/>
        <c:crosses val="autoZero"/>
        <c:auto val="1"/>
        <c:lblAlgn val="ctr"/>
        <c:lblOffset val="100"/>
        <c:noMultiLvlLbl val="0"/>
      </c:catAx>
      <c:valAx>
        <c:axId val="848182896"/>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one"/>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18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Equity Invested</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Ons'!$B$6,'PE Roll Up_3 Add Ons'!$H$6,'PE Roll Up_3 Add Ons'!$J$6,'PE Roll Up_3 Add Ons'!$L$6)</c:f>
              <c:strCache>
                <c:ptCount val="4"/>
                <c:pt idx="0">
                  <c:v>Platform</c:v>
                </c:pt>
                <c:pt idx="1">
                  <c:v>No. 1</c:v>
                </c:pt>
                <c:pt idx="2">
                  <c:v>No. 2</c:v>
                </c:pt>
                <c:pt idx="3">
                  <c:v>No. 3</c:v>
                </c:pt>
              </c:strCache>
            </c:strRef>
          </c:cat>
          <c:val>
            <c:numRef>
              <c:f>('PE Roll Up_3 Add Ons'!$F$27,'PE Roll Up_3 Add Ons'!$H$27,'PE Roll Up_3 Add Ons'!$J$27,'PE Roll Up_3 Add Ons'!$L$27)</c:f>
              <c:numCache>
                <c:formatCode>_("$"* #,##0_);_("$"* \(#,##0\);_("$"* "-"_);_(@_)</c:formatCode>
                <c:ptCount val="4"/>
                <c:pt idx="0">
                  <c:v>50</c:v>
                </c:pt>
                <c:pt idx="1">
                  <c:v>50</c:v>
                </c:pt>
                <c:pt idx="2">
                  <c:v>50</c:v>
                </c:pt>
                <c:pt idx="3">
                  <c:v>50</c:v>
                </c:pt>
              </c:numCache>
            </c:numRef>
          </c:val>
          <c:extLst>
            <c:ext xmlns:c16="http://schemas.microsoft.com/office/drawing/2014/chart" uri="{C3380CC4-5D6E-409C-BE32-E72D297353CC}">
              <c16:uniqueId val="{00000000-CA8A-4AE7-9491-2A37AC9BC16C}"/>
            </c:ext>
          </c:extLst>
        </c:ser>
        <c:ser>
          <c:idx val="1"/>
          <c:order val="1"/>
          <c:tx>
            <c:strRef>
              <c:f>'PE Roll Up_3 Add Ons'!$B$32</c:f>
              <c:strCache>
                <c:ptCount val="1"/>
                <c:pt idx="0">
                  <c:v>Equity Value</c:v>
                </c:pt>
              </c:strCache>
            </c:strRef>
          </c:tx>
          <c:spPr>
            <a:solidFill>
              <a:schemeClr val="accent3"/>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Ons'!$B$6,'PE Roll Up_3 Add Ons'!$H$6,'PE Roll Up_3 Add Ons'!$J$6,'PE Roll Up_3 Add Ons'!$L$6)</c:f>
              <c:strCache>
                <c:ptCount val="4"/>
                <c:pt idx="0">
                  <c:v>Platform</c:v>
                </c:pt>
                <c:pt idx="1">
                  <c:v>No. 1</c:v>
                </c:pt>
                <c:pt idx="2">
                  <c:v>No. 2</c:v>
                </c:pt>
                <c:pt idx="3">
                  <c:v>No. 3</c:v>
                </c:pt>
              </c:strCache>
            </c:strRef>
          </c:cat>
          <c:val>
            <c:numRef>
              <c:f>('PE Roll Up_3 Add Ons'!$F$32,'PE Roll Up_3 Add Ons'!$H$32,'PE Roll Up_3 Add Ons'!$J$32,'PE Roll Up_3 Add Ons'!$L$32)</c:f>
              <c:numCache>
                <c:formatCode>_("$"* #,##0_);_("$"* \(#,##0\);_("$"* "-"_);_(@_)</c:formatCode>
                <c:ptCount val="4"/>
                <c:pt idx="0">
                  <c:v>50</c:v>
                </c:pt>
                <c:pt idx="1">
                  <c:v>67.5</c:v>
                </c:pt>
                <c:pt idx="2">
                  <c:v>81.25</c:v>
                </c:pt>
                <c:pt idx="3">
                  <c:v>101.25</c:v>
                </c:pt>
              </c:numCache>
            </c:numRef>
          </c:val>
          <c:extLst>
            <c:ext xmlns:c16="http://schemas.microsoft.com/office/drawing/2014/chart" uri="{C3380CC4-5D6E-409C-BE32-E72D297353CC}">
              <c16:uniqueId val="{00000001-CA8A-4AE7-9491-2A37AC9BC16C}"/>
            </c:ext>
          </c:extLst>
        </c:ser>
        <c:dLbls>
          <c:showLegendKey val="0"/>
          <c:showVal val="0"/>
          <c:showCatName val="0"/>
          <c:showSerName val="0"/>
          <c:showPercent val="0"/>
          <c:showBubbleSize val="0"/>
        </c:dLbls>
        <c:gapWidth val="75"/>
        <c:axId val="848184864"/>
        <c:axId val="848182896"/>
      </c:barChart>
      <c:catAx>
        <c:axId val="84818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848182896"/>
        <c:crosses val="autoZero"/>
        <c:auto val="1"/>
        <c:lblAlgn val="ctr"/>
        <c:lblOffset val="100"/>
        <c:noMultiLvlLbl val="0"/>
      </c:catAx>
      <c:valAx>
        <c:axId val="848182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one"/>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18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Capital (Equity + Debt)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 (H)'!$B$6,'PE Roll Up_3 Add Ons (H)'!$H$6,'PE Roll Up_3 Add Ons (H)'!$J$6,'PE Roll Up_3 Add Ons (H)'!$L$6)</c:f>
              <c:strCache>
                <c:ptCount val="4"/>
                <c:pt idx="0">
                  <c:v>Platform</c:v>
                </c:pt>
                <c:pt idx="1">
                  <c:v>No. 1</c:v>
                </c:pt>
                <c:pt idx="2">
                  <c:v>No. 2</c:v>
                </c:pt>
                <c:pt idx="3">
                  <c:v>No. 3</c:v>
                </c:pt>
              </c:strCache>
            </c:strRef>
          </c:cat>
          <c:val>
            <c:numRef>
              <c:f>('PE Roll Up_3 Add Ons (H)'!$F$30,'PE Roll Up_3 Add Ons (H)'!$H$30,'PE Roll Up_3 Add Ons (H)'!$J$30,'PE Roll Up_3 Add Ons (H)'!$L$30)</c:f>
              <c:numCache>
                <c:formatCode>_("$"* #,##0_);_("$"* \(#,##0\);_("$"* "-"_);_(@_)</c:formatCode>
                <c:ptCount val="4"/>
                <c:pt idx="0">
                  <c:v>100</c:v>
                </c:pt>
                <c:pt idx="1">
                  <c:v>117.5</c:v>
                </c:pt>
                <c:pt idx="2">
                  <c:v>128.75</c:v>
                </c:pt>
                <c:pt idx="3">
                  <c:v>148.75</c:v>
                </c:pt>
              </c:numCache>
            </c:numRef>
          </c:val>
          <c:extLst>
            <c:ext xmlns:c16="http://schemas.microsoft.com/office/drawing/2014/chart" uri="{C3380CC4-5D6E-409C-BE32-E72D297353CC}">
              <c16:uniqueId val="{00000000-01A9-45DA-BB56-3CDFA0FE77FC}"/>
            </c:ext>
          </c:extLst>
        </c:ser>
        <c:ser>
          <c:idx val="1"/>
          <c:order val="1"/>
          <c:tx>
            <c:strRef>
              <c:f>'PE Roll Up_3 Add Ons (H)'!$B$18</c:f>
              <c:strCache>
                <c:ptCount val="1"/>
                <c:pt idx="0">
                  <c:v>Enterprise Value</c:v>
                </c:pt>
              </c:strCache>
            </c:strRef>
          </c:tx>
          <c:spPr>
            <a:solidFill>
              <a:schemeClr val="accent3"/>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 (H)'!$B$6,'PE Roll Up_3 Add Ons (H)'!$H$6,'PE Roll Up_3 Add Ons (H)'!$J$6,'PE Roll Up_3 Add Ons (H)'!$L$6)</c:f>
              <c:strCache>
                <c:ptCount val="4"/>
                <c:pt idx="0">
                  <c:v>Platform</c:v>
                </c:pt>
                <c:pt idx="1">
                  <c:v>No. 1</c:v>
                </c:pt>
                <c:pt idx="2">
                  <c:v>No. 2</c:v>
                </c:pt>
                <c:pt idx="3">
                  <c:v>No. 3</c:v>
                </c:pt>
              </c:strCache>
            </c:strRef>
          </c:cat>
          <c:val>
            <c:numRef>
              <c:f>('PE Roll Up_3 Add Ons (H)'!$F$18,'PE Roll Up_3 Add Ons (H)'!$H$18,'PE Roll Up_3 Add Ons (H)'!$J$18,'PE Roll Up_3 Add Ons (H)'!$L$18)</c:f>
              <c:numCache>
                <c:formatCode>_("$"* #,##0.0_);_("$"* \(#,##0.0\);_("$"* "-"?_);_(@_)</c:formatCode>
                <c:ptCount val="4"/>
                <c:pt idx="0">
                  <c:v>100</c:v>
                </c:pt>
                <c:pt idx="1">
                  <c:v>135</c:v>
                </c:pt>
                <c:pt idx="2">
                  <c:v>160</c:v>
                </c:pt>
                <c:pt idx="3">
                  <c:v>200</c:v>
                </c:pt>
              </c:numCache>
            </c:numRef>
          </c:val>
          <c:extLst>
            <c:ext xmlns:c16="http://schemas.microsoft.com/office/drawing/2014/chart" uri="{C3380CC4-5D6E-409C-BE32-E72D297353CC}">
              <c16:uniqueId val="{00000001-01A9-45DA-BB56-3CDFA0FE77FC}"/>
            </c:ext>
          </c:extLst>
        </c:ser>
        <c:dLbls>
          <c:showLegendKey val="0"/>
          <c:showVal val="0"/>
          <c:showCatName val="0"/>
          <c:showSerName val="0"/>
          <c:showPercent val="0"/>
          <c:showBubbleSize val="0"/>
        </c:dLbls>
        <c:gapWidth val="75"/>
        <c:axId val="848184864"/>
        <c:axId val="848182896"/>
      </c:barChart>
      <c:catAx>
        <c:axId val="84818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848182896"/>
        <c:crosses val="autoZero"/>
        <c:auto val="1"/>
        <c:lblAlgn val="ctr"/>
        <c:lblOffset val="100"/>
        <c:noMultiLvlLbl val="0"/>
      </c:catAx>
      <c:valAx>
        <c:axId val="848182896"/>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one"/>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18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Equity Invested</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 (H)'!$B$6,'PE Roll Up_3 Add Ons (H)'!$H$6,'PE Roll Up_3 Add Ons (H)'!$J$6,'PE Roll Up_3 Add Ons (H)'!$L$6)</c:f>
              <c:strCache>
                <c:ptCount val="4"/>
                <c:pt idx="0">
                  <c:v>Platform</c:v>
                </c:pt>
                <c:pt idx="1">
                  <c:v>No. 1</c:v>
                </c:pt>
                <c:pt idx="2">
                  <c:v>No. 2</c:v>
                </c:pt>
                <c:pt idx="3">
                  <c:v>No. 3</c:v>
                </c:pt>
              </c:strCache>
            </c:strRef>
          </c:cat>
          <c:val>
            <c:numRef>
              <c:f>('PE Roll Up_3 Add Ons (H)'!$F$27,'PE Roll Up_3 Add Ons (H)'!$H$27,'PE Roll Up_3 Add Ons (H)'!$J$27,'PE Roll Up_3 Add Ons (H)'!$L$27)</c:f>
              <c:numCache>
                <c:formatCode>_("$"* #,##0_);_("$"* \(#,##0\);_("$"* "-"_);_(@_)</c:formatCode>
                <c:ptCount val="4"/>
                <c:pt idx="0">
                  <c:v>50</c:v>
                </c:pt>
                <c:pt idx="1">
                  <c:v>50</c:v>
                </c:pt>
                <c:pt idx="2">
                  <c:v>50</c:v>
                </c:pt>
                <c:pt idx="3">
                  <c:v>50</c:v>
                </c:pt>
              </c:numCache>
            </c:numRef>
          </c:val>
          <c:extLst>
            <c:ext xmlns:c16="http://schemas.microsoft.com/office/drawing/2014/chart" uri="{C3380CC4-5D6E-409C-BE32-E72D297353CC}">
              <c16:uniqueId val="{00000000-4635-478C-A815-61F09FF7F91F}"/>
            </c:ext>
          </c:extLst>
        </c:ser>
        <c:ser>
          <c:idx val="1"/>
          <c:order val="1"/>
          <c:tx>
            <c:strRef>
              <c:f>'PE Roll Up_3 Add Ons (H)'!$B$32</c:f>
              <c:strCache>
                <c:ptCount val="1"/>
                <c:pt idx="0">
                  <c:v>Equity Value</c:v>
                </c:pt>
              </c:strCache>
            </c:strRef>
          </c:tx>
          <c:spPr>
            <a:solidFill>
              <a:schemeClr val="accent3"/>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 (H)'!$B$6,'PE Roll Up_3 Add Ons (H)'!$H$6,'PE Roll Up_3 Add Ons (H)'!$J$6,'PE Roll Up_3 Add Ons (H)'!$L$6)</c:f>
              <c:strCache>
                <c:ptCount val="4"/>
                <c:pt idx="0">
                  <c:v>Platform</c:v>
                </c:pt>
                <c:pt idx="1">
                  <c:v>No. 1</c:v>
                </c:pt>
                <c:pt idx="2">
                  <c:v>No. 2</c:v>
                </c:pt>
                <c:pt idx="3">
                  <c:v>No. 3</c:v>
                </c:pt>
              </c:strCache>
            </c:strRef>
          </c:cat>
          <c:val>
            <c:numRef>
              <c:f>('PE Roll Up_3 Add Ons (H)'!$F$32,'PE Roll Up_3 Add Ons (H)'!$H$32,'PE Roll Up_3 Add Ons (H)'!$J$32,'PE Roll Up_3 Add Ons (H)'!$L$32)</c:f>
              <c:numCache>
                <c:formatCode>_("$"* #,##0_);_("$"* \(#,##0\);_("$"* "-"_);_(@_)</c:formatCode>
                <c:ptCount val="4"/>
                <c:pt idx="0">
                  <c:v>50</c:v>
                </c:pt>
                <c:pt idx="1">
                  <c:v>67.5</c:v>
                </c:pt>
                <c:pt idx="2">
                  <c:v>81.25</c:v>
                </c:pt>
                <c:pt idx="3">
                  <c:v>101.25</c:v>
                </c:pt>
              </c:numCache>
            </c:numRef>
          </c:val>
          <c:extLst>
            <c:ext xmlns:c16="http://schemas.microsoft.com/office/drawing/2014/chart" uri="{C3380CC4-5D6E-409C-BE32-E72D297353CC}">
              <c16:uniqueId val="{00000001-4635-478C-A815-61F09FF7F91F}"/>
            </c:ext>
          </c:extLst>
        </c:ser>
        <c:dLbls>
          <c:showLegendKey val="0"/>
          <c:showVal val="0"/>
          <c:showCatName val="0"/>
          <c:showSerName val="0"/>
          <c:showPercent val="0"/>
          <c:showBubbleSize val="0"/>
        </c:dLbls>
        <c:gapWidth val="75"/>
        <c:axId val="848184864"/>
        <c:axId val="848182896"/>
      </c:barChart>
      <c:catAx>
        <c:axId val="84818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848182896"/>
        <c:crosses val="autoZero"/>
        <c:auto val="1"/>
        <c:lblAlgn val="ctr"/>
        <c:lblOffset val="100"/>
        <c:noMultiLvlLbl val="0"/>
      </c:catAx>
      <c:valAx>
        <c:axId val="848182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one"/>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18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Capital (Equity + Debt)</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 (H)'!$B$6,'PE Roll Up_3 Add Ons (H)'!$H$6,'PE Roll Up_3 Add Ons (H)'!$J$6,'PE Roll Up_3 Add Ons (H)'!$L$6)</c:f>
              <c:strCache>
                <c:ptCount val="4"/>
                <c:pt idx="0">
                  <c:v>Platform</c:v>
                </c:pt>
                <c:pt idx="1">
                  <c:v>No. 1</c:v>
                </c:pt>
                <c:pt idx="2">
                  <c:v>No. 2</c:v>
                </c:pt>
                <c:pt idx="3">
                  <c:v>No. 3</c:v>
                </c:pt>
              </c:strCache>
            </c:strRef>
          </c:cat>
          <c:val>
            <c:numRef>
              <c:f>('PE Roll Up_3 Add Ons (H)'!$F$30,'PE Roll Up_3 Add Ons (H)'!$H$30,'PE Roll Up_3 Add Ons (H)'!$J$30,'PE Roll Up_3 Add Ons (H)'!$L$30)</c:f>
              <c:numCache>
                <c:formatCode>_("$"* #,##0_);_("$"* \(#,##0\);_("$"* "-"_);_(@_)</c:formatCode>
                <c:ptCount val="4"/>
                <c:pt idx="0">
                  <c:v>100</c:v>
                </c:pt>
                <c:pt idx="1">
                  <c:v>117.5</c:v>
                </c:pt>
                <c:pt idx="2">
                  <c:v>128.75</c:v>
                </c:pt>
                <c:pt idx="3">
                  <c:v>148.75</c:v>
                </c:pt>
              </c:numCache>
            </c:numRef>
          </c:val>
          <c:extLst>
            <c:ext xmlns:c16="http://schemas.microsoft.com/office/drawing/2014/chart" uri="{C3380CC4-5D6E-409C-BE32-E72D297353CC}">
              <c16:uniqueId val="{00000000-FBDB-4C90-8F5D-194D5A56E7A5}"/>
            </c:ext>
          </c:extLst>
        </c:ser>
        <c:ser>
          <c:idx val="1"/>
          <c:order val="1"/>
          <c:tx>
            <c:strRef>
              <c:f>'PE Roll Up_3 Add Ons (H)'!$B$18</c:f>
              <c:strCache>
                <c:ptCount val="1"/>
                <c:pt idx="0">
                  <c:v>Enterprise Value</c:v>
                </c:pt>
              </c:strCache>
            </c:strRef>
          </c:tx>
          <c:spPr>
            <a:solidFill>
              <a:schemeClr val="accent3"/>
            </a:solidFill>
            <a:ln>
              <a:noFill/>
            </a:ln>
            <a:effectLst/>
          </c:spPr>
          <c:invertIfNegative val="0"/>
          <c:dLbls>
            <c:numFmt formatCode="_(&quot;$&quot;* #,##0_);_(&quot;$&quot;* \(#,##0\);_(&quot;$&quot;* &quot;-&quot;_);_(@_)"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('PE Roll Up_3 Add Ons (H)'!$B$6,'PE Roll Up_3 Add Ons (H)'!$H$6,'PE Roll Up_3 Add Ons (H)'!$J$6,'PE Roll Up_3 Add Ons (H)'!$L$6)</c:f>
              <c:strCache>
                <c:ptCount val="4"/>
                <c:pt idx="0">
                  <c:v>Platform</c:v>
                </c:pt>
                <c:pt idx="1">
                  <c:v>No. 1</c:v>
                </c:pt>
                <c:pt idx="2">
                  <c:v>No. 2</c:v>
                </c:pt>
                <c:pt idx="3">
                  <c:v>No. 3</c:v>
                </c:pt>
              </c:strCache>
            </c:strRef>
          </c:cat>
          <c:val>
            <c:numRef>
              <c:f>('PE Roll Up_3 Add Ons (H)'!$F$18,'PE Roll Up_3 Add Ons (H)'!$H$18,'PE Roll Up_3 Add Ons (H)'!$J$18,'PE Roll Up_3 Add Ons (H)'!$L$18)</c:f>
              <c:numCache>
                <c:formatCode>_("$"* #,##0.0_);_("$"* \(#,##0.0\);_("$"* "-"?_);_(@_)</c:formatCode>
                <c:ptCount val="4"/>
                <c:pt idx="0">
                  <c:v>100</c:v>
                </c:pt>
                <c:pt idx="1">
                  <c:v>135</c:v>
                </c:pt>
                <c:pt idx="2">
                  <c:v>160</c:v>
                </c:pt>
                <c:pt idx="3">
                  <c:v>200</c:v>
                </c:pt>
              </c:numCache>
            </c:numRef>
          </c:val>
          <c:extLst>
            <c:ext xmlns:c16="http://schemas.microsoft.com/office/drawing/2014/chart" uri="{C3380CC4-5D6E-409C-BE32-E72D297353CC}">
              <c16:uniqueId val="{00000001-FBDB-4C90-8F5D-194D5A56E7A5}"/>
            </c:ext>
          </c:extLst>
        </c:ser>
        <c:dLbls>
          <c:showLegendKey val="0"/>
          <c:showVal val="0"/>
          <c:showCatName val="0"/>
          <c:showSerName val="0"/>
          <c:showPercent val="0"/>
          <c:showBubbleSize val="0"/>
        </c:dLbls>
        <c:gapWidth val="75"/>
        <c:axId val="848184864"/>
        <c:axId val="848182896"/>
      </c:barChart>
      <c:catAx>
        <c:axId val="84818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848182896"/>
        <c:crosses val="autoZero"/>
        <c:auto val="1"/>
        <c:lblAlgn val="ctr"/>
        <c:lblOffset val="100"/>
        <c:noMultiLvlLbl val="0"/>
      </c:catAx>
      <c:valAx>
        <c:axId val="848182896"/>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one"/>
        <c:spPr>
          <a:noFill/>
          <a:ln w="25400"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18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5443</xdr:colOff>
      <xdr:row>33</xdr:row>
      <xdr:rowOff>8165</xdr:rowOff>
    </xdr:from>
    <xdr:to>
      <xdr:col>12</xdr:col>
      <xdr:colOff>5443</xdr:colOff>
      <xdr:row>41</xdr:row>
      <xdr:rowOff>169333</xdr:rowOff>
    </xdr:to>
    <xdr:graphicFrame macro="">
      <xdr:nvGraphicFramePr>
        <xdr:cNvPr id="2" name="Chart 1">
          <a:extLst>
            <a:ext uri="{FF2B5EF4-FFF2-40B4-BE49-F238E27FC236}">
              <a16:creationId xmlns:a16="http://schemas.microsoft.com/office/drawing/2014/main" id="{0C88E9A0-C2E3-43A7-9F54-E238DF34AD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1410</xdr:colOff>
      <xdr:row>4</xdr:row>
      <xdr:rowOff>31750</xdr:rowOff>
    </xdr:from>
    <xdr:to>
      <xdr:col>19</xdr:col>
      <xdr:colOff>490360</xdr:colOff>
      <xdr:row>49</xdr:row>
      <xdr:rowOff>176388</xdr:rowOff>
    </xdr:to>
    <xdr:graphicFrame macro="">
      <xdr:nvGraphicFramePr>
        <xdr:cNvPr id="9" name="Chart 8">
          <a:extLst>
            <a:ext uri="{FF2B5EF4-FFF2-40B4-BE49-F238E27FC236}">
              <a16:creationId xmlns:a16="http://schemas.microsoft.com/office/drawing/2014/main" id="{4242FB38-8875-43D7-B7C8-BDA0B84FA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5443</xdr:colOff>
      <xdr:row>33</xdr:row>
      <xdr:rowOff>8165</xdr:rowOff>
    </xdr:from>
    <xdr:to>
      <xdr:col>12</xdr:col>
      <xdr:colOff>5443</xdr:colOff>
      <xdr:row>41</xdr:row>
      <xdr:rowOff>169333</xdr:rowOff>
    </xdr:to>
    <xdr:graphicFrame macro="">
      <xdr:nvGraphicFramePr>
        <xdr:cNvPr id="2" name="Chart 1">
          <a:extLst>
            <a:ext uri="{FF2B5EF4-FFF2-40B4-BE49-F238E27FC236}">
              <a16:creationId xmlns:a16="http://schemas.microsoft.com/office/drawing/2014/main" id="{F41BAEFA-D6ED-466A-A312-9EDC891A6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12521</xdr:colOff>
      <xdr:row>5</xdr:row>
      <xdr:rowOff>14110</xdr:rowOff>
    </xdr:from>
    <xdr:to>
      <xdr:col>28</xdr:col>
      <xdr:colOff>3525</xdr:colOff>
      <xdr:row>50</xdr:row>
      <xdr:rowOff>17637</xdr:rowOff>
    </xdr:to>
    <xdr:graphicFrame macro="">
      <xdr:nvGraphicFramePr>
        <xdr:cNvPr id="3" name="Chart 2">
          <a:extLst>
            <a:ext uri="{FF2B5EF4-FFF2-40B4-BE49-F238E27FC236}">
              <a16:creationId xmlns:a16="http://schemas.microsoft.com/office/drawing/2014/main" id="{EFB5DD8B-926C-4676-9D3E-54F5C12167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3531</xdr:colOff>
      <xdr:row>5</xdr:row>
      <xdr:rowOff>10583</xdr:rowOff>
    </xdr:from>
    <xdr:to>
      <xdr:col>19</xdr:col>
      <xdr:colOff>335139</xdr:colOff>
      <xdr:row>50</xdr:row>
      <xdr:rowOff>14110</xdr:rowOff>
    </xdr:to>
    <xdr:graphicFrame macro="">
      <xdr:nvGraphicFramePr>
        <xdr:cNvPr id="4" name="Chart 3">
          <a:extLst>
            <a:ext uri="{FF2B5EF4-FFF2-40B4-BE49-F238E27FC236}">
              <a16:creationId xmlns:a16="http://schemas.microsoft.com/office/drawing/2014/main" id="{5A05A7B2-5F00-4F12-A6AB-2E9CE2DAE2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ASM Colors">
      <a:dk1>
        <a:sysClr val="windowText" lastClr="000000"/>
      </a:dk1>
      <a:lt1>
        <a:sysClr val="window" lastClr="FFFFFF"/>
      </a:lt1>
      <a:dk2>
        <a:srgbClr val="44546A"/>
      </a:dk2>
      <a:lt2>
        <a:srgbClr val="E7E6E6"/>
      </a:lt2>
      <a:accent1>
        <a:srgbClr val="01509F"/>
      </a:accent1>
      <a:accent2>
        <a:srgbClr val="ED7D31"/>
      </a:accent2>
      <a:accent3>
        <a:srgbClr val="70AD47"/>
      </a:accent3>
      <a:accent4>
        <a:srgbClr val="518FC8"/>
      </a:accent4>
      <a:accent5>
        <a:srgbClr val="132D59"/>
      </a:accent5>
      <a:accent6>
        <a:srgbClr val="C0000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174E-BA65-4F9B-9BF8-2B3296197F23}">
  <dimension ref="C1:E16"/>
  <sheetViews>
    <sheetView showGridLines="0" tabSelected="1" workbookViewId="0"/>
  </sheetViews>
  <sheetFormatPr defaultRowHeight="14.25" x14ac:dyDescent="0.45"/>
  <cols>
    <col min="1" max="1" width="2" style="55" customWidth="1"/>
    <col min="2" max="2" width="8.6640625" style="55"/>
    <col min="3" max="3" width="7" style="55" customWidth="1"/>
    <col min="4" max="4" width="63.25" style="55" customWidth="1"/>
    <col min="5" max="5" width="25.75" style="55" customWidth="1"/>
    <col min="6" max="16384" width="8.6640625" style="55"/>
  </cols>
  <sheetData>
    <row r="1" spans="3:5" ht="5" customHeight="1" x14ac:dyDescent="0.45"/>
    <row r="3" spans="3:5" ht="33.4" x14ac:dyDescent="1">
      <c r="C3" s="56" t="s">
        <v>33</v>
      </c>
    </row>
    <row r="4" spans="3:5" ht="25.5" x14ac:dyDescent="0.75">
      <c r="C4" s="57" t="s">
        <v>34</v>
      </c>
    </row>
    <row r="5" spans="3:5" x14ac:dyDescent="0.45">
      <c r="C5" s="58" t="s">
        <v>29</v>
      </c>
    </row>
    <row r="6" spans="3:5" ht="5" customHeight="1" x14ac:dyDescent="0.45"/>
    <row r="7" spans="3:5" ht="5" customHeight="1" x14ac:dyDescent="0.45">
      <c r="C7" s="59"/>
      <c r="D7" s="59"/>
      <c r="E7" s="59"/>
    </row>
    <row r="8" spans="3:5" ht="5" customHeight="1" x14ac:dyDescent="0.45"/>
    <row r="9" spans="3:5" ht="14.35" customHeight="1" x14ac:dyDescent="0.45">
      <c r="C9" s="60" t="s">
        <v>35</v>
      </c>
    </row>
    <row r="10" spans="3:5" ht="5" customHeight="1" x14ac:dyDescent="0.45"/>
    <row r="11" spans="3:5" ht="14.35" customHeight="1" x14ac:dyDescent="0.45">
      <c r="C11" s="61">
        <v>1</v>
      </c>
      <c r="D11" s="55" t="s">
        <v>36</v>
      </c>
      <c r="E11" s="63" t="s">
        <v>30</v>
      </c>
    </row>
    <row r="12" spans="3:5" ht="14.35" customHeight="1" x14ac:dyDescent="0.45">
      <c r="C12" s="61">
        <v>2</v>
      </c>
      <c r="D12" s="55" t="s">
        <v>37</v>
      </c>
      <c r="E12" s="63" t="s">
        <v>30</v>
      </c>
    </row>
    <row r="13" spans="3:5" ht="5" customHeight="1" x14ac:dyDescent="0.45"/>
    <row r="15" spans="3:5" ht="62.65" customHeight="1" x14ac:dyDescent="0.45">
      <c r="C15" s="62" t="s">
        <v>31</v>
      </c>
      <c r="D15" s="62"/>
      <c r="E15" s="62"/>
    </row>
    <row r="16" spans="3:5" ht="60" customHeight="1" x14ac:dyDescent="0.45">
      <c r="C16" s="62" t="s">
        <v>32</v>
      </c>
      <c r="D16" s="62"/>
      <c r="E16" s="62"/>
    </row>
  </sheetData>
  <mergeCells count="2">
    <mergeCell ref="C15:E15"/>
    <mergeCell ref="C16:E16"/>
  </mergeCells>
  <hyperlinks>
    <hyperlink ref="E11" location="'LBO Roll Up_3 Add Ons'!A1" display="LINK" xr:uid="{545053DA-6090-4ABA-A138-B0C7CE517FD3}"/>
    <hyperlink ref="E12" location="'LBO Roll Up_3 Add Ons (H)'!A1" display="LINK" xr:uid="{DF1E81A8-7EE7-4329-B8D2-D5F5ED7B07F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271C3-39CE-4726-ADB6-C6EF12766DDB}">
  <dimension ref="B2:T51"/>
  <sheetViews>
    <sheetView showGridLines="0" zoomScale="135" zoomScaleNormal="135" workbookViewId="0"/>
  </sheetViews>
  <sheetFormatPr defaultRowHeight="15.75" x14ac:dyDescent="0.5"/>
  <cols>
    <col min="1" max="1" width="8.6640625" style="2"/>
    <col min="2" max="2" width="6.58203125" style="2" customWidth="1"/>
    <col min="3" max="3" width="0.4140625" style="2" customWidth="1"/>
    <col min="4" max="4" width="10.58203125" style="2" customWidth="1"/>
    <col min="5" max="5" width="6.08203125" style="2" customWidth="1"/>
    <col min="6" max="6" width="10.58203125" style="2" customWidth="1"/>
    <col min="7" max="7" width="0.4140625" style="2" customWidth="1"/>
    <col min="8" max="8" width="9.08203125" style="2" customWidth="1"/>
    <col min="9" max="9" width="0.4140625" style="2" customWidth="1"/>
    <col min="10" max="10" width="9.08203125" style="2" customWidth="1"/>
    <col min="11" max="11" width="0.4140625" style="2" customWidth="1"/>
    <col min="12" max="12" width="9.08203125" style="2" customWidth="1"/>
    <col min="13" max="13" width="5.58203125" style="2" customWidth="1"/>
    <col min="14" max="16384" width="8.6640625" style="2"/>
  </cols>
  <sheetData>
    <row r="2" spans="2:20" ht="14.35" customHeight="1" x14ac:dyDescent="0.5">
      <c r="B2" s="1" t="s">
        <v>25</v>
      </c>
      <c r="C2" s="1"/>
      <c r="N2" s="1" t="s">
        <v>27</v>
      </c>
      <c r="O2" s="1"/>
    </row>
    <row r="3" spans="2:20" ht="3" customHeight="1" x14ac:dyDescent="0.5">
      <c r="B3" s="5"/>
      <c r="C3" s="5"/>
      <c r="D3" s="6"/>
      <c r="E3" s="6"/>
      <c r="F3" s="6"/>
      <c r="G3" s="6"/>
      <c r="H3" s="6"/>
      <c r="I3" s="6"/>
      <c r="J3" s="6"/>
      <c r="K3" s="6"/>
      <c r="L3" s="6"/>
      <c r="N3" s="5"/>
      <c r="O3" s="5"/>
      <c r="P3" s="6"/>
      <c r="Q3" s="6"/>
      <c r="R3" s="6"/>
      <c r="S3" s="6"/>
      <c r="T3" s="6"/>
    </row>
    <row r="4" spans="2:20" ht="12" customHeight="1" x14ac:dyDescent="0.5">
      <c r="B4" s="54" t="s">
        <v>1</v>
      </c>
      <c r="C4" s="3"/>
      <c r="H4" s="53" t="s">
        <v>26</v>
      </c>
      <c r="I4" s="53"/>
      <c r="J4" s="53"/>
      <c r="K4" s="53"/>
      <c r="L4" s="53"/>
      <c r="N4" s="54" t="s">
        <v>1</v>
      </c>
      <c r="O4" s="3"/>
    </row>
    <row r="5" spans="2:20" ht="3" customHeight="1" x14ac:dyDescent="0.5"/>
    <row r="6" spans="2:20" ht="14.45" customHeight="1" x14ac:dyDescent="0.5">
      <c r="B6" s="15" t="s">
        <v>13</v>
      </c>
      <c r="C6" s="15"/>
      <c r="D6" s="16"/>
      <c r="E6" s="16"/>
      <c r="F6" s="16"/>
      <c r="H6" s="14" t="s">
        <v>15</v>
      </c>
      <c r="J6" s="14" t="s">
        <v>16</v>
      </c>
      <c r="L6" s="14" t="s">
        <v>17</v>
      </c>
    </row>
    <row r="7" spans="2:20" ht="3" customHeight="1" thickBot="1" x14ac:dyDescent="0.55000000000000004"/>
    <row r="8" spans="2:20" ht="14.55" customHeight="1" thickBot="1" x14ac:dyDescent="0.55000000000000004">
      <c r="B8" s="22" t="s">
        <v>18</v>
      </c>
      <c r="C8" s="39"/>
      <c r="D8" s="39"/>
      <c r="E8" s="39"/>
      <c r="F8" s="40"/>
      <c r="H8" s="36" t="s">
        <v>14</v>
      </c>
      <c r="J8" s="36" t="s">
        <v>14</v>
      </c>
      <c r="L8" s="36" t="s">
        <v>14</v>
      </c>
    </row>
    <row r="9" spans="2:20" ht="3" customHeight="1" x14ac:dyDescent="0.5"/>
    <row r="10" spans="2:20" ht="14.45" customHeight="1" x14ac:dyDescent="0.5">
      <c r="B10" s="8" t="s">
        <v>12</v>
      </c>
      <c r="C10" s="8"/>
      <c r="F10" s="34">
        <v>10</v>
      </c>
      <c r="G10" s="35"/>
      <c r="H10" s="34">
        <v>3.5</v>
      </c>
      <c r="I10" s="35"/>
      <c r="J10" s="34">
        <v>2.5</v>
      </c>
      <c r="L10" s="34">
        <v>4</v>
      </c>
    </row>
    <row r="11" spans="2:20" ht="14.45" customHeight="1" x14ac:dyDescent="0.5">
      <c r="B11" s="8" t="s">
        <v>4</v>
      </c>
      <c r="C11" s="8"/>
      <c r="F11" s="17">
        <v>10</v>
      </c>
      <c r="G11" s="8"/>
      <c r="H11" s="17">
        <v>5</v>
      </c>
      <c r="I11" s="8"/>
      <c r="J11" s="17">
        <v>4.5</v>
      </c>
      <c r="L11" s="17">
        <v>5</v>
      </c>
    </row>
    <row r="12" spans="2:20" ht="5" customHeight="1" x14ac:dyDescent="0.5">
      <c r="B12" s="8"/>
      <c r="C12" s="8"/>
      <c r="F12" s="8"/>
      <c r="G12" s="8"/>
      <c r="H12" s="8"/>
      <c r="I12" s="8"/>
      <c r="J12" s="8"/>
    </row>
    <row r="13" spans="2:20" ht="14.35" customHeight="1" x14ac:dyDescent="0.5">
      <c r="B13" s="19" t="s">
        <v>7</v>
      </c>
      <c r="C13" s="12"/>
      <c r="D13" s="18"/>
      <c r="E13" s="18"/>
      <c r="F13" s="20">
        <f>F10*F11</f>
        <v>100</v>
      </c>
      <c r="G13" s="8"/>
      <c r="H13" s="37">
        <f>IF(H8="Y",H10*H11,0)</f>
        <v>17.5</v>
      </c>
      <c r="I13" s="8"/>
      <c r="J13" s="37">
        <f>IF(J8="Y",J10*J11,0)</f>
        <v>11.25</v>
      </c>
      <c r="L13" s="37">
        <f>IF(L8="Y",L10*L11,0)</f>
        <v>20</v>
      </c>
    </row>
    <row r="14" spans="2:20" ht="3" customHeight="1" x14ac:dyDescent="0.5">
      <c r="B14" s="8"/>
      <c r="C14" s="8"/>
      <c r="D14" s="9"/>
      <c r="E14" s="9"/>
      <c r="F14" s="9"/>
      <c r="G14" s="8"/>
      <c r="H14" s="8"/>
      <c r="I14" s="8"/>
      <c r="J14" s="8"/>
    </row>
    <row r="15" spans="2:20" ht="14.55" customHeight="1" x14ac:dyDescent="0.5">
      <c r="B15" s="15" t="s">
        <v>19</v>
      </c>
      <c r="C15" s="15"/>
      <c r="D15" s="16"/>
      <c r="E15" s="16"/>
      <c r="F15" s="16"/>
      <c r="H15" s="14"/>
      <c r="J15" s="14"/>
      <c r="L15" s="14"/>
    </row>
    <row r="16" spans="2:20" ht="3" customHeight="1" x14ac:dyDescent="0.5">
      <c r="B16" s="8"/>
      <c r="C16" s="8"/>
      <c r="D16" s="9"/>
      <c r="E16" s="9"/>
      <c r="F16" s="9"/>
      <c r="G16" s="8"/>
      <c r="H16" s="8"/>
      <c r="I16" s="8"/>
      <c r="J16" s="8"/>
    </row>
    <row r="17" spans="2:12" ht="14.55" customHeight="1" thickBot="1" x14ac:dyDescent="0.55000000000000004">
      <c r="B17" s="38" t="s">
        <v>12</v>
      </c>
      <c r="C17" s="8"/>
      <c r="D17" s="9"/>
      <c r="E17" s="9"/>
      <c r="F17" s="42">
        <f>F10</f>
        <v>10</v>
      </c>
      <c r="G17" s="41"/>
      <c r="H17" s="42">
        <f>F17+IF(H8="Y",H10,0)</f>
        <v>13.5</v>
      </c>
      <c r="I17" s="8"/>
      <c r="J17" s="42">
        <f>H17+IF(J8="Y",J10,0)</f>
        <v>16</v>
      </c>
      <c r="L17" s="42">
        <f>J17+IF(L8="Y",L10,0)</f>
        <v>20</v>
      </c>
    </row>
    <row r="18" spans="2:12" ht="14.55" customHeight="1" thickBot="1" x14ac:dyDescent="0.55000000000000004">
      <c r="B18" s="22" t="s">
        <v>6</v>
      </c>
      <c r="C18" s="23"/>
      <c r="D18" s="45"/>
      <c r="E18" s="45"/>
      <c r="F18" s="46">
        <f>$F$11*F17</f>
        <v>100</v>
      </c>
      <c r="G18" s="47"/>
      <c r="H18" s="46">
        <f>$F$11*H17</f>
        <v>135</v>
      </c>
      <c r="I18" s="23"/>
      <c r="J18" s="46">
        <f>$F$11*J17</f>
        <v>160</v>
      </c>
      <c r="K18" s="39"/>
      <c r="L18" s="46">
        <f>$F$11*L17</f>
        <v>200</v>
      </c>
    </row>
    <row r="19" spans="2:12" ht="3" customHeight="1" thickBot="1" x14ac:dyDescent="0.55000000000000004">
      <c r="B19" s="8"/>
      <c r="C19" s="8"/>
      <c r="D19" s="9"/>
      <c r="E19" s="9"/>
      <c r="F19" s="9"/>
      <c r="G19" s="8"/>
      <c r="H19" s="8"/>
      <c r="I19" s="8"/>
      <c r="J19" s="8"/>
    </row>
    <row r="20" spans="2:12" ht="14.55" customHeight="1" thickBot="1" x14ac:dyDescent="0.55000000000000004">
      <c r="B20" s="8" t="s">
        <v>21</v>
      </c>
      <c r="C20" s="8"/>
      <c r="D20" s="9"/>
      <c r="E20" s="48">
        <v>0.5</v>
      </c>
      <c r="F20" s="9">
        <f>$E$20*F18</f>
        <v>50</v>
      </c>
      <c r="G20" s="8"/>
      <c r="H20" s="9">
        <f>$E$20*H18</f>
        <v>67.5</v>
      </c>
      <c r="I20" s="8"/>
      <c r="J20" s="9">
        <f>$E$20*J18</f>
        <v>80</v>
      </c>
      <c r="L20" s="9">
        <f>$E$20*L18</f>
        <v>100</v>
      </c>
    </row>
    <row r="21" spans="2:12" ht="3" customHeight="1" x14ac:dyDescent="0.5">
      <c r="B21" s="8"/>
      <c r="C21" s="8"/>
      <c r="D21" s="9"/>
      <c r="E21" s="9"/>
      <c r="F21" s="9"/>
      <c r="G21" s="8"/>
      <c r="H21" s="8"/>
      <c r="I21" s="8"/>
      <c r="J21" s="8"/>
    </row>
    <row r="22" spans="2:12" ht="14.55" customHeight="1" x14ac:dyDescent="0.5">
      <c r="B22" s="15" t="s">
        <v>20</v>
      </c>
      <c r="C22" s="15"/>
      <c r="D22" s="16"/>
      <c r="E22" s="16"/>
      <c r="F22" s="16"/>
      <c r="H22" s="14"/>
      <c r="J22" s="14"/>
      <c r="L22" s="14"/>
    </row>
    <row r="23" spans="2:12" ht="3" customHeight="1" x14ac:dyDescent="0.5">
      <c r="B23" s="8"/>
      <c r="C23" s="8"/>
      <c r="D23" s="9"/>
      <c r="E23" s="9"/>
      <c r="F23" s="9"/>
      <c r="G23" s="8"/>
      <c r="H23" s="8"/>
      <c r="I23" s="8"/>
      <c r="J23" s="8"/>
    </row>
    <row r="24" spans="2:12" ht="14.55" customHeight="1" x14ac:dyDescent="0.5">
      <c r="B24" s="8" t="s">
        <v>22</v>
      </c>
      <c r="C24" s="8"/>
      <c r="D24" s="9"/>
      <c r="E24" s="9"/>
      <c r="F24" s="44"/>
      <c r="G24" s="8"/>
      <c r="H24" s="9">
        <f>H13</f>
        <v>17.5</v>
      </c>
      <c r="I24" s="8"/>
      <c r="J24" s="9">
        <f>J13</f>
        <v>11.25</v>
      </c>
      <c r="L24" s="9">
        <f>L13</f>
        <v>20</v>
      </c>
    </row>
    <row r="25" spans="2:12" ht="14.55" customHeight="1" x14ac:dyDescent="0.5">
      <c r="B25" s="8" t="s">
        <v>24</v>
      </c>
      <c r="C25" s="8"/>
      <c r="D25" s="9"/>
      <c r="E25" s="9"/>
      <c r="F25" s="44"/>
      <c r="G25" s="8"/>
      <c r="H25" s="9">
        <f>MIN(H20-F28,H24)</f>
        <v>17.5</v>
      </c>
      <c r="I25" s="8"/>
      <c r="J25" s="9">
        <f>MIN(J20-H28,J24)</f>
        <v>11.25</v>
      </c>
      <c r="L25" s="9">
        <f>MIN(L20-J28,L24)</f>
        <v>20</v>
      </c>
    </row>
    <row r="26" spans="2:12" ht="3" customHeight="1" x14ac:dyDescent="0.5">
      <c r="B26" s="8"/>
      <c r="C26" s="8"/>
      <c r="D26" s="9"/>
      <c r="E26" s="9"/>
      <c r="F26" s="9"/>
      <c r="G26" s="8"/>
      <c r="H26" s="8"/>
      <c r="I26" s="8"/>
      <c r="J26" s="8"/>
      <c r="L26" s="8"/>
    </row>
    <row r="27" spans="2:12" ht="14.55" customHeight="1" x14ac:dyDescent="0.5">
      <c r="B27" s="7" t="s">
        <v>0</v>
      </c>
      <c r="C27" s="10"/>
      <c r="E27" s="43"/>
      <c r="F27" s="11">
        <f>F30-F28</f>
        <v>50</v>
      </c>
      <c r="G27" s="8"/>
      <c r="H27" s="9">
        <f>F27+(H24-H25)</f>
        <v>50</v>
      </c>
      <c r="I27" s="8"/>
      <c r="J27" s="9">
        <f>H27+(J24-J25)</f>
        <v>50</v>
      </c>
      <c r="L27" s="9">
        <f>J27+(L24-L25)</f>
        <v>50</v>
      </c>
    </row>
    <row r="28" spans="2:12" ht="14.55" customHeight="1" x14ac:dyDescent="0.5">
      <c r="B28" s="7" t="s">
        <v>2</v>
      </c>
      <c r="C28" s="10"/>
      <c r="E28" s="43"/>
      <c r="F28" s="11">
        <f>E20*F30</f>
        <v>50</v>
      </c>
      <c r="G28" s="8"/>
      <c r="H28" s="9">
        <f>F28+H25</f>
        <v>67.5</v>
      </c>
      <c r="I28" s="8"/>
      <c r="J28" s="9">
        <f>H28+J25</f>
        <v>78.75</v>
      </c>
      <c r="L28" s="9">
        <f>J28+L25</f>
        <v>98.75</v>
      </c>
    </row>
    <row r="29" spans="2:12" ht="3" customHeight="1" x14ac:dyDescent="0.5">
      <c r="B29" s="10"/>
      <c r="C29" s="10"/>
      <c r="F29" s="11"/>
      <c r="G29" s="8"/>
      <c r="H29" s="8"/>
      <c r="I29" s="8"/>
      <c r="J29" s="8"/>
      <c r="L29" s="8"/>
    </row>
    <row r="30" spans="2:12" ht="14.55" customHeight="1" x14ac:dyDescent="0.5">
      <c r="B30" s="12" t="s">
        <v>3</v>
      </c>
      <c r="C30" s="12"/>
      <c r="D30" s="18"/>
      <c r="E30" s="18"/>
      <c r="F30" s="13">
        <f>F13</f>
        <v>100</v>
      </c>
      <c r="G30" s="8"/>
      <c r="H30" s="13">
        <f>SUM(H27:H28)</f>
        <v>117.5</v>
      </c>
      <c r="I30" s="8"/>
      <c r="J30" s="13">
        <f>SUM(J27:J28)</f>
        <v>128.75</v>
      </c>
      <c r="L30" s="13">
        <f>SUM(L27:L28)</f>
        <v>148.75</v>
      </c>
    </row>
    <row r="31" spans="2:12" ht="3" customHeight="1" x14ac:dyDescent="0.5"/>
    <row r="32" spans="2:12" ht="14.55" customHeight="1" x14ac:dyDescent="0.5">
      <c r="B32" s="52" t="s">
        <v>8</v>
      </c>
      <c r="C32" s="52"/>
      <c r="D32" s="51"/>
      <c r="E32" s="51"/>
      <c r="F32" s="51">
        <f>F18-F28</f>
        <v>50</v>
      </c>
      <c r="H32" s="51">
        <f>H18-H28</f>
        <v>67.5</v>
      </c>
      <c r="J32" s="51">
        <f>J18-J28</f>
        <v>81.25</v>
      </c>
      <c r="L32" s="51">
        <f>L18-L28</f>
        <v>101.25</v>
      </c>
    </row>
    <row r="33" spans="2:12" ht="3" customHeight="1" x14ac:dyDescent="0.5"/>
    <row r="34" spans="2:12" ht="14.55" customHeight="1" x14ac:dyDescent="0.5"/>
    <row r="35" spans="2:12" ht="14.55" customHeight="1" x14ac:dyDescent="0.5"/>
    <row r="36" spans="2:12" ht="14.55" customHeight="1" x14ac:dyDescent="0.5"/>
    <row r="37" spans="2:12" ht="14.55" customHeight="1" x14ac:dyDescent="0.5"/>
    <row r="38" spans="2:12" ht="14.55" customHeight="1" x14ac:dyDescent="0.5"/>
    <row r="39" spans="2:12" ht="14.55" customHeight="1" x14ac:dyDescent="0.5"/>
    <row r="40" spans="2:12" ht="14.55" customHeight="1" x14ac:dyDescent="0.5"/>
    <row r="41" spans="2:12" ht="14.55" customHeight="1" x14ac:dyDescent="0.5"/>
    <row r="42" spans="2:12" ht="14.55" customHeight="1" x14ac:dyDescent="0.5"/>
    <row r="43" spans="2:12" ht="3" customHeight="1" x14ac:dyDescent="0.5"/>
    <row r="44" spans="2:12" ht="14.55" customHeight="1" x14ac:dyDescent="0.5">
      <c r="B44" s="15" t="s">
        <v>5</v>
      </c>
      <c r="C44" s="15"/>
      <c r="D44" s="16"/>
      <c r="E44" s="16"/>
      <c r="F44" s="16"/>
      <c r="G44" s="16"/>
      <c r="H44" s="16"/>
      <c r="I44" s="16"/>
      <c r="J44" s="16"/>
      <c r="K44" s="16"/>
      <c r="L44" s="16"/>
    </row>
    <row r="45" spans="2:12" ht="3" customHeight="1" x14ac:dyDescent="0.5"/>
    <row r="46" spans="2:12" ht="14.55" customHeight="1" x14ac:dyDescent="0.5">
      <c r="B46" s="21" t="s">
        <v>6</v>
      </c>
      <c r="C46" s="24"/>
      <c r="D46" s="24"/>
      <c r="E46" s="24"/>
      <c r="F46" s="49">
        <f>L18</f>
        <v>200</v>
      </c>
      <c r="H46" s="21" t="s">
        <v>9</v>
      </c>
      <c r="I46" s="24"/>
      <c r="J46" s="24"/>
      <c r="K46" s="24"/>
      <c r="L46" s="25"/>
    </row>
    <row r="47" spans="2:12" ht="3" customHeight="1" x14ac:dyDescent="0.5">
      <c r="F47" s="50"/>
      <c r="H47" s="26"/>
      <c r="I47" s="26"/>
      <c r="J47" s="26"/>
      <c r="K47" s="26"/>
      <c r="L47" s="26"/>
    </row>
    <row r="48" spans="2:12" ht="14.55" customHeight="1" x14ac:dyDescent="0.5">
      <c r="B48" s="8" t="s">
        <v>23</v>
      </c>
      <c r="C48" s="8"/>
      <c r="F48" s="27">
        <f>L28</f>
        <v>98.75</v>
      </c>
      <c r="H48" s="8" t="s">
        <v>11</v>
      </c>
      <c r="L48" s="28">
        <f>L27</f>
        <v>50</v>
      </c>
    </row>
    <row r="49" spans="2:12" ht="3" customHeight="1" x14ac:dyDescent="0.5">
      <c r="B49" s="8"/>
      <c r="C49" s="8"/>
      <c r="F49" s="27"/>
      <c r="H49" s="8"/>
      <c r="L49" s="28"/>
    </row>
    <row r="50" spans="2:12" ht="14.55" customHeight="1" x14ac:dyDescent="0.5">
      <c r="B50" s="21" t="s">
        <v>8</v>
      </c>
      <c r="C50" s="24"/>
      <c r="D50" s="24"/>
      <c r="E50" s="24"/>
      <c r="F50" s="49">
        <f>F46-F48</f>
        <v>101.25</v>
      </c>
      <c r="H50" s="30" t="s">
        <v>10</v>
      </c>
      <c r="I50" s="31"/>
      <c r="J50" s="31"/>
      <c r="K50" s="32"/>
      <c r="L50" s="33">
        <f>IFERROR(F50/L48,"NA")</f>
        <v>2.0249999999999999</v>
      </c>
    </row>
    <row r="51" spans="2:12" ht="14.55" customHeight="1" x14ac:dyDescent="0.5">
      <c r="H51" s="29"/>
      <c r="I51" s="4"/>
      <c r="J51" s="4"/>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2C1C4-B95E-41A5-8CE7-4C8F079B808A}">
  <dimension ref="B2:AB51"/>
  <sheetViews>
    <sheetView showGridLines="0" zoomScale="135" zoomScaleNormal="135" workbookViewId="0"/>
  </sheetViews>
  <sheetFormatPr defaultRowHeight="15.75" outlineLevelRow="1" x14ac:dyDescent="0.5"/>
  <cols>
    <col min="1" max="1" width="8.6640625" style="2"/>
    <col min="2" max="2" width="6.58203125" style="2" customWidth="1"/>
    <col min="3" max="3" width="0.4140625" style="2" customWidth="1"/>
    <col min="4" max="4" width="10.58203125" style="2" customWidth="1"/>
    <col min="5" max="5" width="6.08203125" style="2" customWidth="1"/>
    <col min="6" max="6" width="10.58203125" style="2" customWidth="1"/>
    <col min="7" max="7" width="0.4140625" style="2" customWidth="1"/>
    <col min="8" max="8" width="9.08203125" style="2" customWidth="1"/>
    <col min="9" max="9" width="0.4140625" style="2" customWidth="1"/>
    <col min="10" max="10" width="9.08203125" style="2" customWidth="1"/>
    <col min="11" max="11" width="0.4140625" style="2" customWidth="1"/>
    <col min="12" max="12" width="9.08203125" style="2" customWidth="1"/>
    <col min="13" max="13" width="1.58203125" style="2" customWidth="1"/>
    <col min="14" max="15" width="8.6640625" style="2"/>
    <col min="16" max="20" width="5.9140625" style="2" customWidth="1"/>
    <col min="21" max="21" width="1.58203125" style="2" customWidth="1"/>
    <col min="22" max="23" width="8.6640625" style="2"/>
    <col min="24" max="28" width="5.9140625" style="2" customWidth="1"/>
    <col min="29" max="16384" width="8.6640625" style="2"/>
  </cols>
  <sheetData>
    <row r="2" spans="2:28" ht="14.35" customHeight="1" x14ac:dyDescent="0.5">
      <c r="B2" s="1" t="s">
        <v>25</v>
      </c>
      <c r="C2" s="1"/>
      <c r="N2" s="1" t="s">
        <v>28</v>
      </c>
      <c r="O2" s="1"/>
      <c r="V2" s="1" t="s">
        <v>27</v>
      </c>
      <c r="W2" s="1"/>
    </row>
    <row r="3" spans="2:28" ht="3" customHeight="1" x14ac:dyDescent="0.5">
      <c r="B3" s="5"/>
      <c r="C3" s="5"/>
      <c r="D3" s="6"/>
      <c r="E3" s="6"/>
      <c r="F3" s="6"/>
      <c r="G3" s="6"/>
      <c r="H3" s="6"/>
      <c r="I3" s="6"/>
      <c r="J3" s="6"/>
      <c r="K3" s="6"/>
      <c r="L3" s="6"/>
      <c r="N3" s="5"/>
      <c r="O3" s="5"/>
      <c r="P3" s="6"/>
      <c r="Q3" s="6"/>
      <c r="R3" s="6"/>
      <c r="S3" s="6"/>
      <c r="T3" s="6"/>
      <c r="V3" s="5"/>
      <c r="W3" s="5"/>
      <c r="X3" s="6"/>
      <c r="Y3" s="6"/>
      <c r="Z3" s="6"/>
      <c r="AA3" s="6"/>
      <c r="AB3" s="6"/>
    </row>
    <row r="4" spans="2:28" ht="12" customHeight="1" x14ac:dyDescent="0.5">
      <c r="B4" s="54" t="s">
        <v>1</v>
      </c>
      <c r="C4" s="3"/>
      <c r="H4" s="53" t="s">
        <v>26</v>
      </c>
      <c r="I4" s="53"/>
      <c r="J4" s="53"/>
      <c r="K4" s="53"/>
      <c r="L4" s="53"/>
      <c r="N4" s="54" t="s">
        <v>1</v>
      </c>
      <c r="O4" s="3"/>
      <c r="V4" s="54" t="s">
        <v>1</v>
      </c>
      <c r="W4" s="3"/>
    </row>
    <row r="5" spans="2:28" ht="3" customHeight="1" x14ac:dyDescent="0.5"/>
    <row r="6" spans="2:28" ht="14.45" customHeight="1" x14ac:dyDescent="0.5">
      <c r="B6" s="15" t="s">
        <v>13</v>
      </c>
      <c r="C6" s="15"/>
      <c r="D6" s="16"/>
      <c r="E6" s="16"/>
      <c r="F6" s="16"/>
      <c r="H6" s="14" t="s">
        <v>15</v>
      </c>
      <c r="J6" s="14" t="s">
        <v>16</v>
      </c>
      <c r="L6" s="14" t="s">
        <v>17</v>
      </c>
    </row>
    <row r="7" spans="2:28" ht="3" customHeight="1" thickBot="1" x14ac:dyDescent="0.55000000000000004"/>
    <row r="8" spans="2:28" ht="14.55" customHeight="1" thickBot="1" x14ac:dyDescent="0.55000000000000004">
      <c r="B8" s="22" t="s">
        <v>18</v>
      </c>
      <c r="C8" s="39"/>
      <c r="D8" s="39"/>
      <c r="E8" s="39"/>
      <c r="F8" s="40"/>
      <c r="H8" s="36" t="s">
        <v>14</v>
      </c>
      <c r="J8" s="36" t="s">
        <v>14</v>
      </c>
      <c r="L8" s="36" t="s">
        <v>14</v>
      </c>
    </row>
    <row r="9" spans="2:28" ht="3" customHeight="1" x14ac:dyDescent="0.5"/>
    <row r="10" spans="2:28" ht="14.45" customHeight="1" x14ac:dyDescent="0.5">
      <c r="B10" s="8" t="s">
        <v>12</v>
      </c>
      <c r="C10" s="8"/>
      <c r="F10" s="34">
        <v>10</v>
      </c>
      <c r="G10" s="35"/>
      <c r="H10" s="34">
        <v>3.5</v>
      </c>
      <c r="I10" s="35"/>
      <c r="J10" s="34">
        <v>2.5</v>
      </c>
      <c r="L10" s="34">
        <v>4</v>
      </c>
    </row>
    <row r="11" spans="2:28" ht="14.45" customHeight="1" x14ac:dyDescent="0.5">
      <c r="B11" s="8" t="s">
        <v>4</v>
      </c>
      <c r="C11" s="8"/>
      <c r="F11" s="17">
        <v>10</v>
      </c>
      <c r="G11" s="8"/>
      <c r="H11" s="17">
        <v>5</v>
      </c>
      <c r="I11" s="8"/>
      <c r="J11" s="17">
        <v>4.5</v>
      </c>
      <c r="L11" s="17">
        <v>5</v>
      </c>
    </row>
    <row r="12" spans="2:28" ht="5" customHeight="1" x14ac:dyDescent="0.5">
      <c r="B12" s="8"/>
      <c r="C12" s="8"/>
      <c r="F12" s="8"/>
      <c r="G12" s="8"/>
      <c r="H12" s="8"/>
      <c r="I12" s="8"/>
      <c r="J12" s="8"/>
    </row>
    <row r="13" spans="2:28" ht="14.35" customHeight="1" x14ac:dyDescent="0.5">
      <c r="B13" s="19" t="s">
        <v>7</v>
      </c>
      <c r="C13" s="12"/>
      <c r="D13" s="18"/>
      <c r="E13" s="18"/>
      <c r="F13" s="20">
        <f>F10*F11</f>
        <v>100</v>
      </c>
      <c r="G13" s="8"/>
      <c r="H13" s="37">
        <f>IF(H8="Y",H10*H11,0)</f>
        <v>17.5</v>
      </c>
      <c r="I13" s="8"/>
      <c r="J13" s="37">
        <f>IF(J8="Y",J10*J11,0)</f>
        <v>11.25</v>
      </c>
      <c r="L13" s="37">
        <f>IF(L8="Y",L10*L11,0)</f>
        <v>20</v>
      </c>
    </row>
    <row r="14" spans="2:28" ht="3" customHeight="1" x14ac:dyDescent="0.5">
      <c r="B14" s="8"/>
      <c r="C14" s="8"/>
      <c r="D14" s="9"/>
      <c r="E14" s="9"/>
      <c r="F14" s="9"/>
      <c r="G14" s="8"/>
      <c r="H14" s="8"/>
      <c r="I14" s="8"/>
      <c r="J14" s="8"/>
    </row>
    <row r="15" spans="2:28" ht="14.55" customHeight="1" x14ac:dyDescent="0.5">
      <c r="B15" s="15" t="s">
        <v>19</v>
      </c>
      <c r="C15" s="15"/>
      <c r="D15" s="16"/>
      <c r="E15" s="16"/>
      <c r="F15" s="16"/>
      <c r="H15" s="14"/>
      <c r="J15" s="14"/>
      <c r="L15" s="14"/>
    </row>
    <row r="16" spans="2:28" ht="3" customHeight="1" x14ac:dyDescent="0.5">
      <c r="B16" s="8"/>
      <c r="C16" s="8"/>
      <c r="D16" s="9"/>
      <c r="E16" s="9"/>
      <c r="F16" s="9"/>
      <c r="G16" s="8"/>
      <c r="H16" s="8"/>
      <c r="I16" s="8"/>
      <c r="J16" s="8"/>
    </row>
    <row r="17" spans="2:12" ht="14.55" customHeight="1" thickBot="1" x14ac:dyDescent="0.55000000000000004">
      <c r="B17" s="38" t="s">
        <v>12</v>
      </c>
      <c r="C17" s="8"/>
      <c r="D17" s="9"/>
      <c r="E17" s="9"/>
      <c r="F17" s="42">
        <f>F10</f>
        <v>10</v>
      </c>
      <c r="G17" s="41"/>
      <c r="H17" s="42">
        <f>F17+IF(H8="Y",H10,0)</f>
        <v>13.5</v>
      </c>
      <c r="I17" s="8"/>
      <c r="J17" s="42">
        <f>H17+IF(J8="Y",J10,0)</f>
        <v>16</v>
      </c>
      <c r="L17" s="42">
        <f>J17+IF(L8="Y",L10,0)</f>
        <v>20</v>
      </c>
    </row>
    <row r="18" spans="2:12" ht="14.55" customHeight="1" thickBot="1" x14ac:dyDescent="0.55000000000000004">
      <c r="B18" s="22" t="s">
        <v>6</v>
      </c>
      <c r="C18" s="23"/>
      <c r="D18" s="45"/>
      <c r="E18" s="45"/>
      <c r="F18" s="46">
        <f>$F$11*F17</f>
        <v>100</v>
      </c>
      <c r="G18" s="47"/>
      <c r="H18" s="46">
        <f>$F$11*H17</f>
        <v>135</v>
      </c>
      <c r="I18" s="23"/>
      <c r="J18" s="46">
        <f>$F$11*J17</f>
        <v>160</v>
      </c>
      <c r="K18" s="39"/>
      <c r="L18" s="46">
        <f>$F$11*L17</f>
        <v>200</v>
      </c>
    </row>
    <row r="19" spans="2:12" ht="3" customHeight="1" thickBot="1" x14ac:dyDescent="0.55000000000000004">
      <c r="B19" s="8"/>
      <c r="C19" s="8"/>
      <c r="D19" s="9"/>
      <c r="E19" s="9"/>
      <c r="F19" s="9"/>
      <c r="G19" s="8"/>
      <c r="H19" s="8"/>
      <c r="I19" s="8"/>
      <c r="J19" s="8"/>
    </row>
    <row r="20" spans="2:12" ht="14.55" customHeight="1" thickBot="1" x14ac:dyDescent="0.55000000000000004">
      <c r="B20" s="8" t="s">
        <v>21</v>
      </c>
      <c r="C20" s="8"/>
      <c r="D20" s="9"/>
      <c r="E20" s="48">
        <v>0.5</v>
      </c>
      <c r="F20" s="9">
        <f>$E$20*F18</f>
        <v>50</v>
      </c>
      <c r="G20" s="8"/>
      <c r="H20" s="9">
        <f>$E$20*H18</f>
        <v>67.5</v>
      </c>
      <c r="I20" s="8"/>
      <c r="J20" s="9">
        <f>$E$20*J18</f>
        <v>80</v>
      </c>
      <c r="L20" s="9">
        <f>$E$20*L18</f>
        <v>100</v>
      </c>
    </row>
    <row r="21" spans="2:12" ht="3" customHeight="1" x14ac:dyDescent="0.5">
      <c r="B21" s="8"/>
      <c r="C21" s="8"/>
      <c r="D21" s="9"/>
      <c r="E21" s="9"/>
      <c r="F21" s="9"/>
      <c r="G21" s="8"/>
      <c r="H21" s="8"/>
      <c r="I21" s="8"/>
      <c r="J21" s="8"/>
    </row>
    <row r="22" spans="2:12" ht="14.55" customHeight="1" x14ac:dyDescent="0.5">
      <c r="B22" s="15" t="s">
        <v>20</v>
      </c>
      <c r="C22" s="15"/>
      <c r="D22" s="16"/>
      <c r="E22" s="16"/>
      <c r="F22" s="16"/>
      <c r="H22" s="14"/>
      <c r="J22" s="14"/>
      <c r="L22" s="14"/>
    </row>
    <row r="23" spans="2:12" ht="3" customHeight="1" x14ac:dyDescent="0.5">
      <c r="B23" s="8"/>
      <c r="C23" s="8"/>
      <c r="D23" s="9"/>
      <c r="E23" s="9"/>
      <c r="F23" s="9"/>
      <c r="G23" s="8"/>
      <c r="H23" s="8"/>
      <c r="I23" s="8"/>
      <c r="J23" s="8"/>
    </row>
    <row r="24" spans="2:12" ht="14.55" customHeight="1" x14ac:dyDescent="0.5">
      <c r="B24" s="8" t="s">
        <v>22</v>
      </c>
      <c r="C24" s="8"/>
      <c r="D24" s="9"/>
      <c r="E24" s="9"/>
      <c r="F24" s="44"/>
      <c r="G24" s="8"/>
      <c r="H24" s="9">
        <f>H13</f>
        <v>17.5</v>
      </c>
      <c r="I24" s="8"/>
      <c r="J24" s="9">
        <f>J13</f>
        <v>11.25</v>
      </c>
      <c r="L24" s="9">
        <f>L13</f>
        <v>20</v>
      </c>
    </row>
    <row r="25" spans="2:12" ht="14.55" customHeight="1" x14ac:dyDescent="0.5">
      <c r="B25" s="8" t="s">
        <v>24</v>
      </c>
      <c r="C25" s="8"/>
      <c r="D25" s="9"/>
      <c r="E25" s="9"/>
      <c r="F25" s="44"/>
      <c r="G25" s="8"/>
      <c r="H25" s="9">
        <f>MIN(H20-F28,H24)</f>
        <v>17.5</v>
      </c>
      <c r="I25" s="8"/>
      <c r="J25" s="9">
        <f>MIN(J20-H28,J24)</f>
        <v>11.25</v>
      </c>
      <c r="L25" s="9">
        <f>MIN(L20-J28,L24)</f>
        <v>20</v>
      </c>
    </row>
    <row r="26" spans="2:12" ht="3" customHeight="1" x14ac:dyDescent="0.5">
      <c r="B26" s="8"/>
      <c r="C26" s="8"/>
      <c r="D26" s="9"/>
      <c r="E26" s="9"/>
      <c r="F26" s="9"/>
      <c r="G26" s="8"/>
      <c r="H26" s="8"/>
      <c r="I26" s="8"/>
      <c r="J26" s="8"/>
      <c r="L26" s="8"/>
    </row>
    <row r="27" spans="2:12" ht="14.55" customHeight="1" x14ac:dyDescent="0.5">
      <c r="B27" s="7" t="s">
        <v>0</v>
      </c>
      <c r="C27" s="10"/>
      <c r="E27" s="43"/>
      <c r="F27" s="11">
        <f>F30-F28</f>
        <v>50</v>
      </c>
      <c r="G27" s="8"/>
      <c r="H27" s="9">
        <f>F27+(H24-H25)</f>
        <v>50</v>
      </c>
      <c r="I27" s="8"/>
      <c r="J27" s="9">
        <f>H27+(J24-J25)</f>
        <v>50</v>
      </c>
      <c r="L27" s="9">
        <f>J27+(L24-L25)</f>
        <v>50</v>
      </c>
    </row>
    <row r="28" spans="2:12" ht="14.55" customHeight="1" x14ac:dyDescent="0.5">
      <c r="B28" s="7" t="s">
        <v>2</v>
      </c>
      <c r="C28" s="10"/>
      <c r="E28" s="43"/>
      <c r="F28" s="11">
        <f>E20*F30</f>
        <v>50</v>
      </c>
      <c r="G28" s="8"/>
      <c r="H28" s="9">
        <f>F28+H25</f>
        <v>67.5</v>
      </c>
      <c r="I28" s="8"/>
      <c r="J28" s="9">
        <f>H28+J25</f>
        <v>78.75</v>
      </c>
      <c r="L28" s="9">
        <f>J28+L25</f>
        <v>98.75</v>
      </c>
    </row>
    <row r="29" spans="2:12" ht="3" customHeight="1" x14ac:dyDescent="0.5">
      <c r="B29" s="10"/>
      <c r="C29" s="10"/>
      <c r="F29" s="11"/>
      <c r="G29" s="8"/>
      <c r="H29" s="8"/>
      <c r="I29" s="8"/>
      <c r="J29" s="8"/>
      <c r="L29" s="8"/>
    </row>
    <row r="30" spans="2:12" ht="14.55" customHeight="1" x14ac:dyDescent="0.5">
      <c r="B30" s="12" t="s">
        <v>3</v>
      </c>
      <c r="C30" s="12"/>
      <c r="D30" s="18"/>
      <c r="E30" s="18"/>
      <c r="F30" s="13">
        <f>F13</f>
        <v>100</v>
      </c>
      <c r="G30" s="8"/>
      <c r="H30" s="13">
        <f>SUM(H27:H28)</f>
        <v>117.5</v>
      </c>
      <c r="I30" s="8"/>
      <c r="J30" s="13">
        <f>SUM(J27:J28)</f>
        <v>128.75</v>
      </c>
      <c r="L30" s="13">
        <f>SUM(L27:L28)</f>
        <v>148.75</v>
      </c>
    </row>
    <row r="31" spans="2:12" ht="3" customHeight="1" x14ac:dyDescent="0.5"/>
    <row r="32" spans="2:12" ht="14.55" customHeight="1" x14ac:dyDescent="0.5">
      <c r="B32" s="52" t="s">
        <v>8</v>
      </c>
      <c r="C32" s="52"/>
      <c r="D32" s="51"/>
      <c r="E32" s="51"/>
      <c r="F32" s="51">
        <f>F18-F28</f>
        <v>50</v>
      </c>
      <c r="H32" s="51">
        <f>H18-H28</f>
        <v>67.5</v>
      </c>
      <c r="J32" s="51">
        <f>J18-J28</f>
        <v>81.25</v>
      </c>
      <c r="L32" s="51">
        <f>L18-L28</f>
        <v>101.25</v>
      </c>
    </row>
    <row r="33" spans="2:12" ht="3" customHeight="1" x14ac:dyDescent="0.5"/>
    <row r="34" spans="2:12" ht="14.55" hidden="1" customHeight="1" outlineLevel="1" x14ac:dyDescent="0.5"/>
    <row r="35" spans="2:12" ht="14.55" hidden="1" customHeight="1" outlineLevel="1" x14ac:dyDescent="0.5"/>
    <row r="36" spans="2:12" ht="14.55" hidden="1" customHeight="1" outlineLevel="1" x14ac:dyDescent="0.5"/>
    <row r="37" spans="2:12" ht="14.55" hidden="1" customHeight="1" outlineLevel="1" x14ac:dyDescent="0.5"/>
    <row r="38" spans="2:12" ht="14.55" hidden="1" customHeight="1" outlineLevel="1" x14ac:dyDescent="0.5"/>
    <row r="39" spans="2:12" ht="14.55" hidden="1" customHeight="1" outlineLevel="1" x14ac:dyDescent="0.5"/>
    <row r="40" spans="2:12" ht="14.55" hidden="1" customHeight="1" outlineLevel="1" x14ac:dyDescent="0.5"/>
    <row r="41" spans="2:12" ht="14.55" hidden="1" customHeight="1" outlineLevel="1" x14ac:dyDescent="0.5"/>
    <row r="42" spans="2:12" ht="14.55" hidden="1" customHeight="1" outlineLevel="1" x14ac:dyDescent="0.5"/>
    <row r="43" spans="2:12" ht="3" hidden="1" customHeight="1" outlineLevel="1" x14ac:dyDescent="0.5"/>
    <row r="44" spans="2:12" ht="14.55" customHeight="1" collapsed="1" x14ac:dyDescent="0.5">
      <c r="B44" s="15" t="s">
        <v>5</v>
      </c>
      <c r="C44" s="15"/>
      <c r="D44" s="16"/>
      <c r="E44" s="16"/>
      <c r="F44" s="16"/>
      <c r="G44" s="16"/>
      <c r="H44" s="16"/>
      <c r="I44" s="16"/>
      <c r="J44" s="16"/>
      <c r="K44" s="16"/>
      <c r="L44" s="16"/>
    </row>
    <row r="45" spans="2:12" ht="3" customHeight="1" x14ac:dyDescent="0.5"/>
    <row r="46" spans="2:12" ht="14.55" customHeight="1" x14ac:dyDescent="0.5">
      <c r="B46" s="21" t="s">
        <v>6</v>
      </c>
      <c r="C46" s="24"/>
      <c r="D46" s="24"/>
      <c r="E46" s="24"/>
      <c r="F46" s="49">
        <f>L18</f>
        <v>200</v>
      </c>
      <c r="H46" s="21" t="s">
        <v>9</v>
      </c>
      <c r="I46" s="24"/>
      <c r="J46" s="24"/>
      <c r="K46" s="24"/>
      <c r="L46" s="25"/>
    </row>
    <row r="47" spans="2:12" ht="3" customHeight="1" x14ac:dyDescent="0.5">
      <c r="F47" s="50"/>
      <c r="H47" s="26"/>
      <c r="I47" s="26"/>
      <c r="J47" s="26"/>
      <c r="K47" s="26"/>
      <c r="L47" s="26"/>
    </row>
    <row r="48" spans="2:12" ht="14.55" customHeight="1" x14ac:dyDescent="0.5">
      <c r="B48" s="8" t="s">
        <v>23</v>
      </c>
      <c r="C48" s="8"/>
      <c r="F48" s="27">
        <f>L28</f>
        <v>98.75</v>
      </c>
      <c r="H48" s="8" t="s">
        <v>11</v>
      </c>
      <c r="L48" s="28">
        <f>L27</f>
        <v>50</v>
      </c>
    </row>
    <row r="49" spans="2:12" ht="3" customHeight="1" x14ac:dyDescent="0.5">
      <c r="B49" s="8"/>
      <c r="C49" s="8"/>
      <c r="F49" s="27"/>
      <c r="H49" s="8"/>
      <c r="L49" s="28"/>
    </row>
    <row r="50" spans="2:12" ht="14.55" customHeight="1" x14ac:dyDescent="0.5">
      <c r="B50" s="21" t="s">
        <v>8</v>
      </c>
      <c r="C50" s="24"/>
      <c r="D50" s="24"/>
      <c r="E50" s="24"/>
      <c r="F50" s="49">
        <f>F46-F48</f>
        <v>101.25</v>
      </c>
      <c r="H50" s="30" t="s">
        <v>10</v>
      </c>
      <c r="I50" s="31"/>
      <c r="J50" s="31"/>
      <c r="K50" s="32"/>
      <c r="L50" s="33">
        <f>IFERROR(F50/L48,"NA")</f>
        <v>2.0249999999999999</v>
      </c>
    </row>
    <row r="51" spans="2:12" ht="14.55" customHeight="1" x14ac:dyDescent="0.5">
      <c r="H51" s="29"/>
      <c r="I51" s="4"/>
      <c r="J51" s="4"/>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ToC</vt:lpstr>
      <vt:lpstr>PE Roll Up_3 Add Ons</vt:lpstr>
      <vt:lpstr>PE Roll Up_3 Add Ons (H)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Lynch</dc:creator>
  <cp:lastModifiedBy>Peter Lynch</cp:lastModifiedBy>
  <dcterms:created xsi:type="dcterms:W3CDTF">2012-12-28T14:01:23Z</dcterms:created>
  <dcterms:modified xsi:type="dcterms:W3CDTF">2022-09-23T13:06:13Z</dcterms:modified>
</cp:coreProperties>
</file>