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Peter Lynch\Dropbox\Peter\ASM Website\"/>
    </mc:Choice>
  </mc:AlternateContent>
  <xr:revisionPtr revIDLastSave="0" documentId="13_ncr:1_{3DA958AD-53D6-4268-9DCC-0523A6FFFA14}" xr6:coauthVersionLast="47" xr6:coauthVersionMax="47" xr10:uidLastSave="{00000000-0000-0000-0000-000000000000}"/>
  <bookViews>
    <workbookView xWindow="-98" yWindow="-98" windowWidth="33946" windowHeight="22096" xr2:uid="{A9E6E287-8E71-462C-86A7-62449EE67D9A}"/>
  </bookViews>
  <sheets>
    <sheet name="ToC" sheetId="2" r:id="rId1"/>
    <sheet name="Build It Challenge" sheetId="3" r:id="rId2"/>
    <sheet name="Basic Distribution Waterfall" sheetId="1" r:id="rId3"/>
    <sheet name="Basic Dist_Pref Analysis" sheetId="4" r:id="rId4"/>
    <sheet name="Management Fee" sheetId="6" r:id="rId5"/>
  </sheets>
  <definedNames>
    <definedName name="CIQWBGuid" hidden="1">"cbeeede9-6f2c-4268-bbc1-e96b1a38e936"</definedName>
    <definedName name="ExactAddinConnection" hidden="1">"001"</definedName>
    <definedName name="ExactAddinConnection.001" hidden="1">"catfish;001;rick_tellez;1"</definedName>
    <definedName name="IQ_0_PCT_RISK_WEIGHT_TOTAL_THRIFT" hidden="1">"c25055"</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100_PCT_RISK_WEIGHT_TOTAL_THRIFT" hidden="1">"c25073"</definedName>
    <definedName name="IQ_20_PCT_RISK_WEIGHT_TOTAL_THRIFT" hidden="1">"c25062"</definedName>
    <definedName name="IQ_50_PCT_RISK_WEIGHT_TOTAL_THRIFT" hidden="1">"c25069"</definedName>
    <definedName name="IQ_ABS_AFS_AMORT_COST_FFIEC" hidden="1">"c20499"</definedName>
    <definedName name="IQ_ABS_AFS_FAIR_VAL_FFIEC" hidden="1">"c20464"</definedName>
    <definedName name="IQ_ABS_HTM_AMORT_COST_FFIEC" hidden="1">"c20447"</definedName>
    <definedName name="IQ_ABS_HTM_FAIR_VAL_FFIEC" hidden="1">"c20482"</definedName>
    <definedName name="IQ_ACCOUNTS_PAYABLE_THRIFT" hidden="1">"c24910"</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MORTGAGE_INT_RECEIVABLE_THRIFT" hidden="1">"c24849"</definedName>
    <definedName name="IQ_ACCRUED_NON_MORTGAGE_INT_RECEIVABLE_THRIFT" hidden="1">"c24866"</definedName>
    <definedName name="IQ_ACCRUED_TAXES_THRIFT" hidden="1">"c24909"</definedName>
    <definedName name="IQ_ACCUM_AMORT_GW" hidden="1">"c17749"</definedName>
    <definedName name="IQ_ACCUM_AMORT_INTAN_ASSETS" hidden="1">"c17747"</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QUIRED_BY_REPORTING_BANK_FDIC" hidden="1">"c6535"</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DIN" hidden="1">"AUTO"</definedName>
    <definedName name="IQ_ADDITIONAL_NON_INT_INC_FDIC" hidden="1">"c6574"</definedName>
    <definedName name="IQ_ADJUSTABLE_RATE_LOANS_FDIC" hidden="1">"c6375"</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VANCES_FROM_FHLB_THRIFT" hidden="1">"c24900"</definedName>
    <definedName name="IQ_ADVANCES_TAXES_INSURANCE_THRIFT" hidden="1">"c24850"</definedName>
    <definedName name="IQ_AE_CM" hidden="1">"c10"</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TER_TAX_INCOME_FDIC" hidden="1">"c6583"</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FAMILY_OVER_TOTAL" hidden="1">"c24687"</definedName>
    <definedName name="IQ_AGG_FAMILY_SHARES" hidden="1">"c24689"</definedName>
    <definedName name="IQ_AGG_FAMILY_VALUE" hidden="1">"c24688"</definedName>
    <definedName name="IQ_AGG_HEDGEFUND_OVER_TOTAL" hidden="1">"c13771"</definedName>
    <definedName name="IQ_AGG_INSIDER_OVER_TOTAL" hidden="1">"c1581"</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IRCRAFT_RENT" hidden="1">"c17872"</definedName>
    <definedName name="IQ_ALL_OTHER_ASSETS_ELIGIBLE_100_PCT_RISK_WEIGHT_THRIFT" hidden="1">"c25072"</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LOANS_EXCL_CONSUMER_LL_REC_DOM_FFIEC" hidden="1">"c25857"</definedName>
    <definedName name="IQ_ALL_OTHER_LOANS_EXCL_CONSUMER_LL_REC_FFIEC" hidden="1">"c25853"</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MORTGAGE_LL_LOSSES_THRIFT" hidden="1">"c24851"</definedName>
    <definedName name="IQ_ALLOW_NON_MORTGAGE_LOAN_LL_THRIFT" hidden="1">"c24867"</definedName>
    <definedName name="IQ_ALLOWABLE_TIER_2_CAPITAL_T2_THRIFT" hidden="1">"c25046"</definedName>
    <definedName name="IQ_ALLOWANCE_AMT_INCLUDED_IN_ALLOWANCE_LOAN_LEASE_LOSSES_PURCHASED_CREDIT_IMPAIRED_LOANS_THRIFT" hidden="1">"c25239"</definedName>
    <definedName name="IQ_ALLOWANCES_LL_LOSSES_T2_THRIFT" hidden="1">"c25043"</definedName>
    <definedName name="IQ_ALPHA_SCORE_DATE" hidden="1">"c25923"</definedName>
    <definedName name="IQ_AMENDED_BALANCE_PREVIOUS_YR_FDIC" hidden="1">"c6499"</definedName>
    <definedName name="IQ_AMORT_EXPENSE_FDIC" hidden="1">"c6677"</definedName>
    <definedName name="IQ_AMORT_LOAN_SERVICING_ASSETS_LIABILITIES_THRIFT" hidden="1">"c24767"</definedName>
    <definedName name="IQ_AMORTIZED_COST_FDIC" hidden="1">"c6426"</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OCI_THRIFT" hidden="1">"c24920"</definedName>
    <definedName name="IQ_AP_CM" hidden="1">"c34"</definedName>
    <definedName name="IQ_APIC_THRIFT" hidden="1">"c24918"</definedName>
    <definedName name="IQ_APPLICABLE_INCOME_TAXES_AVG_ASSETS_THRIFT" hidden="1">"c25657"</definedName>
    <definedName name="IQ_AR_CM" hidden="1">"c41"</definedName>
    <definedName name="IQ_ASSET_BACKED_FDIC" hidden="1">"c6301"</definedName>
    <definedName name="IQ_ASSET_BACKED_SEC_INV_SEC_THRIFT" hidden="1">"c25674"</definedName>
    <definedName name="IQ_ASSET_MANAGED_GROWTH_RATE" hidden="1">"c20434"</definedName>
    <definedName name="IQ_ASSET_WRITEDOWN_CF_CM" hidden="1">"c53"</definedName>
    <definedName name="IQ_ASSET_WRITEDOWN_CM" hidden="1">"c50"</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HELD_FDIC" hidden="1">"c6305"</definedName>
    <definedName name="IQ_ASSETS_HFS_THRIFT" hidden="1">"c24934"</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ON_INCLUDABLE_SUBS_ADJUSTED_ASSETS_THRIFT" hidden="1">"c25031"</definedName>
    <definedName name="IQ_ASSETS_PER_EMPLOYEE_FDIC" hidden="1">"c6737"</definedName>
    <definedName name="IQ_ASSETS_PER_EMPLOYEE_THRIFT" hidden="1">"c25783"</definedName>
    <definedName name="IQ_ASSETS_RISK_WEIGHT_THRIFT" hidden="1">"c25076"</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FEE_EARNING" hidden="1">"c20402"</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NET_CHANGE" hidden="1">"c20419"</definedName>
    <definedName name="IQ_AUM_NET_INFLOWS_OUTFLOWS" hidden="1">"c20412"</definedName>
    <definedName name="IQ_AUM_NON_FEE_EARNING" hidden="1">"c20403"</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INT_BEARING_FUNDS_AVG_ASSETS_THRIFT" hidden="1">"c25646"</definedName>
    <definedName name="IQ_AVG_MARKETCAP_Z" hidden="1">"c25900"</definedName>
    <definedName name="IQ_AVG_MORTGAGE_LOANS_MBS_THRIFT" hidden="1">"c24948"</definedName>
    <definedName name="IQ_AVG_NON_MORTGAGE_LOANS_THRIFT" hidden="1">"c24949"</definedName>
    <definedName name="IQ_AVG_PORTFOLIO_DURATION" hidden="1">"c17693"</definedName>
    <definedName name="IQ_AVG_REV_PER_TRADE" hidden="1">"c20431"</definedName>
    <definedName name="IQ_AVG_TOTAL_ASSETS_THRIFT" hidden="1">"c24946"</definedName>
    <definedName name="IQ_AVG_TOTAL_BORROWINGS_THRIFT" hidden="1">"c24951"</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OWNED_LIFE_INSURANCE_THRIFT" hidden="1">"c24884"</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ROKERED_DEPOSITS_FDIC" hidden="1">"c6486"</definedName>
    <definedName name="IQ_CAPEX_CM" hidden="1">"c111"</definedName>
    <definedName name="IQ_CAPITAL_CONTRIBUTIONS_SAVINGS_ASSOCIATION_THRIFT" hidden="1">"c25014"</definedName>
    <definedName name="IQ_CAPITALIZED_INT_THRIFT" hidden="1">"c24763"</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_DIVIDENDS_NET_INCOME_FDIC" hidden="1">"c6738"</definedName>
    <definedName name="IQ_CASH_DIVIDENDS_NET_INCOME_THRIFT" hidden="1">"c25634"</definedName>
    <definedName name="IQ_CASH_ELIGIBLE_0_PCT_RISK_WEIGHT_THRIFT" hidden="1">"c25051"</definedName>
    <definedName name="IQ_CASH_FLOW_AP" hidden="1">"c25889"</definedName>
    <definedName name="IQ_CASH_FLOW_AP_CO" hidden="1">"c25890"</definedName>
    <definedName name="IQ_CASH_FLOW_INDUSTRY" hidden="1">"c25885"</definedName>
    <definedName name="IQ_CASH_FLOW_INDUSTRY_CO" hidden="1">"c25886"</definedName>
    <definedName name="IQ_CASH_FLOW_STANDARD" hidden="1">"c25887"</definedName>
    <definedName name="IQ_CASH_FLOW_STANDARD_CO" hidden="1">"c25888"</definedName>
    <definedName name="IQ_CASH_IN_PROCESS_FDIC" hidden="1">"c6386"</definedName>
    <definedName name="IQ_CASH_NON_INT_EARNING_DEPOSITS_THRIFT" hidden="1">"c24818"</definedName>
    <definedName name="IQ_CASH_STRUCTURED_PRODUCTS_AFS_AMORT_COST_FFIEC" hidden="1">"c20500"</definedName>
    <definedName name="IQ_CASH_STRUCTURED_PRODUCTS_AFS_FAIR_VAL_FFIEC" hidden="1">"c20465"</definedName>
    <definedName name="IQ_CASH_STRUCTURED_PRODUCTS_HTM_AMORT_COST_FFIEC" hidden="1">"c20448"</definedName>
    <definedName name="IQ_CASH_STRUCTURED_PRODUCTS_HTM_FAIR_VAL_FFIEC" hidden="1">"c20483"</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CE_FDIC" hidden="1">"c6296"</definedName>
    <definedName name="IQ_CH" hidden="1">110000</definedName>
    <definedName name="IQ_CHANGE_AP_CM" hidden="1">"c135"</definedName>
    <definedName name="IQ_CHANGE_AR_CM" hidden="1">"c142"</definedName>
    <definedName name="IQ_CHANGE_OTHER_NET_OPER_ASSETS_CM" hidden="1">"c3595"</definedName>
    <definedName name="IQ_CHANGE_OTHER_WORK_CAP_CM"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VA_THRIFT" hidden="1">"c25096"</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SVA_THRIFT" hidden="1">"c25103"</definedName>
    <definedName name="IQ_CHARGE_OFFS_TVA_THRIFT" hidden="1">"c25110"</definedName>
    <definedName name="IQ_CIK" hidden="1">"c20384"</definedName>
    <definedName name="IQ_CIP" hidden="1">"c17551"</definedName>
    <definedName name="IQ_CLAIMS_DOMESTIC_DEPOSITORY_INSTITUTIONS_ELIGIBLE_20_PCT_RISK_WEIGHT_THRIFT" hidden="1">"c25060"</definedName>
    <definedName name="IQ_CLAIMS_FHLBS_ELIGIBLE_20_PCT_RISK_WEIGHT_THRIFT" hidden="1">"c25058"</definedName>
    <definedName name="IQ_CLOSED_END_1_4_FAMILY_LOANS_TOTAL_LOANS_THRIFT" hidden="1">"c25742"</definedName>
    <definedName name="IQ_CLOSED_END_LOANS_GROSS_LOANS_THRIFT" hidden="1">"c25724"</definedName>
    <definedName name="IQ_CLOSED_END_LOANS_RISK_BASED_CAPITAL_THRIFT" hidden="1">"c25709"</definedName>
    <definedName name="IQ_CLOSED_PURCHASED_COMM_NON_MORTGAGE_LOANS_THRIFT" hidden="1">"c25339"</definedName>
    <definedName name="IQ_CLOSED_PURCHASED_CONSUMER_NON_MORTGAGE_LOANS_THRIFT" hidden="1">"c25341"</definedName>
    <definedName name="IQ_CMBS_ISSUED_AFS_AMORT_COST_FFIEC" hidden="1">"c20497"</definedName>
    <definedName name="IQ_CMBS_ISSUED_AFS_FAIR_VAL_FFIEC" hidden="1">"c20462"</definedName>
    <definedName name="IQ_CMBS_ISSUED_HTM_AMORT_COST_FFIEC" hidden="1">"c20445"</definedName>
    <definedName name="IQ_CMBS_ISSUED_HTM_FAIR_VAL_FFIEC" hidden="1">"c20480"</definedName>
    <definedName name="IQ_CMO_FDIC" hidden="1">"c6406"</definedName>
    <definedName name="IQ_CMO_THRIFT" hidden="1">"c24903"</definedName>
    <definedName name="IQ_COLLATERALIZED_MBS_ISSUED_GUARANTEED_FNMA_FHLMC_GNMA_THRIFT" hidden="1">"c24834"</definedName>
    <definedName name="IQ_COLLECTION_DOMESTIC_FDIC" hidden="1">"c6387"</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IDENTIAL_TOTAL_LOANS_THRIFT" hidden="1">"c25746"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_UNUSED_FFIEC" hidden="1">"c25859"</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CM" hidden="1">"c185"</definedName>
    <definedName name="IQ_COMMON_FDIC" hidden="1">"c6350"</definedName>
    <definedName name="IQ_COMMON_ISSUED_CM" hidden="1">"c199"</definedName>
    <definedName name="IQ_COMMON_REP_CM" hidden="1">"c208"</definedName>
    <definedName name="IQ_COMMON_STOCK_DIVIDENDS_DECLARED_SAVINGS_ASSOCIATION_THRIFT" hidden="1">"c25011"</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ANY_ID_QUICK_MATCH" hidden="1">"c16227"</definedName>
    <definedName name="IQ_COMPANY_MAIN_FAX" hidden="1">"c18016"</definedName>
    <definedName name="IQ_COMPANY_NAME_QUICK_MATCH" hidden="1">"c16228"</definedName>
    <definedName name="IQ_CONSTITUENTS_NAME" hidden="1">"c19192"</definedName>
    <definedName name="IQ_CONSTRUCTION_1_4_DWELLING_UNITS_THRIFT" hidden="1">"c24839"</definedName>
    <definedName name="IQ_CONSTRUCTION_DEV_LOANS_FDIC" hidden="1">"c6313"</definedName>
    <definedName name="IQ_CONSTRUCTION_LAND_DEVELOPMENT_CHARGE_OFFS_FDIC" hidden="1">"c6594"</definedName>
    <definedName name="IQ_CONSTRUCTION_LAND_DEVELOPMENT_LOANS_TOTAL_LOANS_THRIFT" hidden="1">"c25744"</definedName>
    <definedName name="IQ_CONSTRUCTION_LAND_DEVELOPMENT_NET_CHARGE_OFFS_FDIC" hidden="1">"c6632"</definedName>
    <definedName name="IQ_CONSTRUCTION_LAND_DEVELOPMENT_RECOVERIES_FDIC" hidden="1">"c6613"</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L_REC_FFIEC" hidden="1">"c25869"</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NON_ACCRUAL_FFIEC" hidden="1">"c25831"</definedName>
    <definedName name="IQ_CONSUMER_LOANS_RECOV_FFIEC" hidden="1">"c25839"</definedName>
    <definedName name="IQ_CONSUMER_LOANS_THRIFT" hidden="1">"c24858"</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TINGENT_ASSETS_THRIFT" hidden="1">"c25622"</definedName>
    <definedName name="IQ_CONTINGENT_RENTAL" hidden="1">"c17746"</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E_DEPOSITS_THRIFT" hidden="1">"c25089"</definedName>
    <definedName name="IQ_CORE_DEPOSITS_TOTAL_ASSETS_THRIFT" hidden="1">"c25699"</definedName>
    <definedName name="IQ_CORE_DEPOSITS_TOTAL_DEPOSITS_THRIFT" hidden="1">"c25782"</definedName>
    <definedName name="IQ_CORP_PROFIT" hidden="1">"c20636"</definedName>
    <definedName name="IQ_CORP_PROFITS_AFTER_TAXES" hidden="1">"c20637"</definedName>
    <definedName name="IQ_CORP_PROFITS_TAXES" hidden="1">"c20638"</definedName>
    <definedName name="IQ_CORPORATE_MUNICIPAL_TRUSTEESHIPS_NUMBER_ISSUES_THRIFT" hidden="1">"c25441"</definedName>
    <definedName name="IQ_CORPORATE_MUNICIPAL_TRUSTEESHIPS_PRINCIPAL_AMT_OUTSTANDING_THRIFT" hidden="1">"c25440"</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FED_FUNDS_PURCHASED_THRIFT" hidden="1">"c25681"</definedName>
    <definedName name="IQ_COST_INT_BEARING_DEPOSITS_THRIFT" hidden="1">"c25680"</definedName>
    <definedName name="IQ_COST_OF_FUNDING_ASSETS_FDIC" hidden="1">"c6725"</definedName>
    <definedName name="IQ_COST_OTHER_BORROWED_FUNDS_THRIFT" hidden="1">"c25682"</definedName>
    <definedName name="IQ_CPI_YOY_PCT" hidden="1">"c20639"</definedName>
    <definedName name="IQ_CPI_YOY_PCT_FC" hidden="1">"c20640"</definedName>
    <definedName name="IQ_CQ" hidden="1">5000</definedName>
    <definedName name="IQ_CREDIT_CARD_CHARGE_OFFS_FDIC" hidden="1">"c6652"</definedName>
    <definedName name="IQ_CREDIT_CARD_CHARGE_OFFS_RELATED_ACCRUED_INTEREST_THRIFT" hidden="1">"c25228"</definedName>
    <definedName name="IQ_CREDIT_CARD_LINES_FDIC" hidden="1">"c6525"</definedName>
    <definedName name="IQ_CREDIT_CARD_LOANS_FDIC" hidden="1">"c6319"</definedName>
    <definedName name="IQ_CREDIT_CARD_LOANS_GROSS_LOANS_THRIFT" hidden="1">"c25734"</definedName>
    <definedName name="IQ_CREDIT_CARD_LOANS_OUTSTANDING_BUS_NON_MORTGAGE_COMM_LOANS_THRIFT" hidden="1">"c24856"</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NET_CHARGE_OFFS_FDIC" hidden="1">"c6654"</definedName>
    <definedName name="IQ_CREDIT_CARD_RECOVERIES_FDIC" hidden="1">"c6653"</definedName>
    <definedName name="IQ_CREDIT_CARD_RELATED_LL_REC_FFIEC" hidden="1">"c25870"</definedName>
    <definedName name="IQ_CREDIT_CARDS_CONSUMER_OPEN_END_LINES_CREDIT_THRIFT" hidden="1">"c25609"</definedName>
    <definedName name="IQ_CREDIT_CARDS_OTHER_OPEN_END_LINES_CREDIT_THRIFT" hidden="1">"c25610"</definedName>
    <definedName name="IQ_CREDIT_CARDS_THRIFT" hidden="1">"c24864"</definedName>
    <definedName name="IQ_CREDIT_LOSS_PROVISION_NET_CHARGE_OFFS_FDIC" hidden="1">"c6734"</definedName>
    <definedName name="IQ_CUM_EFFECT_CHANGE_ACCOUNTING_FFIEC" hidden="1">"c25849"</definedName>
    <definedName name="IQ_CUMULATIVE_PREF_THRIFT" hidden="1">"c24915"</definedName>
    <definedName name="IQ_CURR_ACCT_BALANCE" hidden="1">"c20641"</definedName>
    <definedName name="IQ_CURR_ACCT_BALANCE_PCT_GDP" hidden="1">"c20642"</definedName>
    <definedName name="IQ_CURRENCY_COIN_DOMESTIC_FDIC" hidden="1">"c6388"</definedName>
    <definedName name="IQ_CURRENCY_GAIN_CM" hidden="1">"c236"</definedName>
    <definedName name="IQ_CURRENT_PORT_DEBT_CM" hidden="1">"c1567"</definedName>
    <definedName name="IQ_CURRENT_PORT_DEBT_DERIVATIVES" hidden="1">"c17742"</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Y" hidden="1">10000</definedName>
    <definedName name="IQ_DA_CF_CM" hidden="1">"c251"</definedName>
    <definedName name="IQ_DA_CM" hidden="1">"c248"</definedName>
    <definedName name="IQ_DA_SUPPL_CF_CM" hidden="1">"c263"</definedName>
    <definedName name="IQ_DA_SUPPL_CM" hidden="1">"c260"</definedName>
    <definedName name="IQ_DAILY" hidden="1">500000</definedName>
    <definedName name="IQ_DART" hidden="1">"c20427"</definedName>
    <definedName name="IQ_DATA_SET" hidden="1">"c19244"</definedName>
    <definedName name="IQ_DEBT_SECURITIES_LESS_THAN_1YR_INV_SEC_THRIFT" hidden="1">"c25676"</definedName>
    <definedName name="IQ_DEBT_SECURITIES_OVER_1YR_INV_SEC_THRIFT" hidden="1">"c25677"</definedName>
    <definedName name="IQ_DEDUCTION_EQUITY_INV_OTHER_ASSETS_THRIFT" hidden="1">"c25047"</definedName>
    <definedName name="IQ_DEDUCTION_LOW_LEVEL_RECOURSE_RESIDUAL_INTERESTS_THRIFT" hidden="1">"c25048"</definedName>
    <definedName name="IQ_DEF_AMORT_CM" hidden="1">"c278"</definedName>
    <definedName name="IQ_DEF_CHARGES_CM" hidden="1">"c288"</definedName>
    <definedName name="IQ_DEF_CHARGES_LT_CM" hidden="1">"c294"</definedName>
    <definedName name="IQ_DEF_TAX_ASSET_LT_CM" hidden="1">"c304"</definedName>
    <definedName name="IQ_DEF_TAX_LIAB_LT_CM" hidden="1">"c315"</definedName>
    <definedName name="IQ_DEFERRED_INCOME_TAXES_THRIFT" hidden="1">"c24911"</definedName>
    <definedName name="IQ_DEMAND_DEPOSITS_CONSOLIDATED_SUBSIDIARIES_THRIFT" hidden="1">"c25570"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ACQUIRED_NET_DISPOSITIONS_IN_BULK_TRANSACTIONS_THRIFT" hidden="1">"c25345"</definedName>
    <definedName name="IQ_DEPOSITS_AMOUNTS_NETTED_THRIFT" hidden="1">"c25534"</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HELD_DOMESTIC_FDIC" hidden="1">"c6340"</definedName>
    <definedName name="IQ_DEPOSITS_HELD_FOREIGN_FDIC" hidden="1">"c6341"</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THRIFT" hidden="1">"c25530"</definedName>
    <definedName name="IQ_DEPOSITS_LEVEL_2_THRIFT" hidden="1">"c25531"</definedName>
    <definedName name="IQ_DEPOSITS_LEVEL_3_THRIFT" hidden="1">"c25532"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OSITS_THRIFT" hidden="1">"c24896"</definedName>
    <definedName name="IQ_DEPOSITS_TOTAL_AFTER_NETTING_THRIFT" hidden="1">"c25535"</definedName>
    <definedName name="IQ_DEPOSITS_TOTAL_BEFORE_NETTING_THRIFT" hidden="1">"c25533"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LEVEL_1_THRIFT" hidden="1">"c25506"</definedName>
    <definedName name="IQ_DERIVATIVE_ASSETS_LEVEL_2_THRIFT" hidden="1">"c25507"</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LEVEL_1_THRIFT" hidden="1">"c25548"</definedName>
    <definedName name="IQ_DERIVATIVE_LIABILITIES_LEVEL_2_THRIFT" hidden="1">"c25549"</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FDIC" hidden="1">"c6523"</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TRIBUTABLE_CASH_STANDARDIZED" hidden="1">"c20435"</definedName>
    <definedName name="IQ_DIV_AMOUNT_LIST" hidden="1">"c17417"</definedName>
    <definedName name="IQ_DIV_PAYMENT_DATE_LIST" hidden="1">"c17418"</definedName>
    <definedName name="IQ_DIV_PAYMENT_TYPE_LIST" hidden="1">"c17419"</definedName>
    <definedName name="IQ_DIV_RECORD_DATE_LIST" hidden="1">"c17420"</definedName>
    <definedName name="IQ_DIVIDEND_INCOME_FHLB_STOCK_THRIFT" hidden="1">"c24754"</definedName>
    <definedName name="IQ_DIVIDEND_INCOME_OTHER_EQUITY_INV_THRIFT" hidden="1">"c24755"</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_PARENT_EXCL_EXTRA" hidden="1">"c25791"</definedName>
    <definedName name="IQ_EARNINGS_BEFORE_TAXES_AVG_ASSETS_THRIFT" hidden="1">"c25656"</definedName>
    <definedName name="IQ_EARNINGS_CO_THRIFT" hidden="1">"c24796"</definedName>
    <definedName name="IQ_EARNINGS_COVERAGE_NET_CHARGE_OFFS_FDIC" hidden="1">"c6735"</definedName>
    <definedName name="IQ_EARNINGS_COVERAGE_NET_LOSSES_THRIFT" hidden="1">"c25641"</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T_CM" hidden="1">"c378"</definedName>
    <definedName name="IQ_EBT_EXCL_CM" hidden="1">"c381"</definedName>
    <definedName name="IQ_EBT_THRIFT" hidden="1">"c24794"</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DUCATION_LOANS_THRIFT" hidden="1">"c24861"</definedName>
    <definedName name="IQ_EFFICIENCY_RATIO_FDIC" hidden="1">"c6736"</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QUITY_ASKPRICE" hidden="1">"c17798"</definedName>
    <definedName name="IQ_EQUITY_BIDPRICE" hidden="1">"c17797"</definedName>
    <definedName name="IQ_EQUITY_CAPITAL_ASSETS_FDIC" hidden="1">"c6744"</definedName>
    <definedName name="IQ_EQUITY_FDIC" hidden="1">"c6353"</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MIDPRICE" hidden="1">"c17799"</definedName>
    <definedName name="IQ_EQUITY_SEC_FAIR_VALUE_AFS_AMORT_COST_FFIEC" hidden="1">"c20505"</definedName>
    <definedName name="IQ_EQUITY_SEC_FAIR_VALUE_AFS_FAIR_VAL_FFIEC" hidden="1">"c20470"</definedName>
    <definedName name="IQ_EQUITY_SEC_FV_THRIFT" hidden="1">"c24823"</definedName>
    <definedName name="IQ_EQUITY_SECURITIES_FDIC" hidden="1">"c6304"</definedName>
    <definedName name="IQ_EQUITY_SECURITY_EXPOSURES_FDIC" hidden="1">"c6664"</definedName>
    <definedName name="IQ_ESCROWS_THRIFT" hidden="1">"c24897"</definedName>
    <definedName name="IQ_ESTIMATED_ASSESSABLE_DEPOSITS_FDIC" hidden="1">"c6490"</definedName>
    <definedName name="IQ_ESTIMATED_INSURED_DEPOSITS_FDIC" hidden="1">"c6491"</definedName>
    <definedName name="IQ_EXCEL_DATA_METHOD" hidden="1">"c16229"</definedName>
    <definedName name="IQ_EXCESS_ALLOWANCE_LL_LOSSES_THRIFT" hidden="1">"c25078"</definedName>
    <definedName name="IQ_EXPORT_USD" hidden="1">"c20650"</definedName>
    <definedName name="IQ_EXTRA_ACC_ITEMS_CM" hidden="1">"c412"</definedName>
    <definedName name="IQ_EXTRAORDINARY_GAINS_FDIC" hidden="1">"c6586"</definedName>
    <definedName name="IQ_EXTRAORDINARY_ITEMS_AVG_ASSETS_THRIFT" hidden="1">"c25659"</definedName>
    <definedName name="IQ_EXTRAORDINARY_ITEMS_THRIFT" hidden="1">"c24797"</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_INFLOWS" hidden="1">"c20651"</definedName>
    <definedName name="IQ_FDI_NET" hidden="1">"c20652"</definedName>
    <definedName name="IQ_FDI_OUTFLOWS" hidden="1">"c20653"</definedName>
    <definedName name="IQ_FDIC_CERT_NUMBER_FFIEC" hidden="1">"c20507"</definedName>
    <definedName name="IQ_FED_FUND_PURCHASED_SEC_SOLD_REPURCHASE_THRIFT" hidden="1">"c24901"</definedName>
    <definedName name="IQ_FED_FUND_SOLD_SEC_PURCHASED_RESELL_THRIFT" hidden="1">"c24821"</definedName>
    <definedName name="IQ_FED_FUNDS_PURCHASED_FDIC" hidden="1">"c6343"</definedName>
    <definedName name="IQ_FED_FUNDS_PURCHASED_REPOS_TOTAL_ASSETS_THRIFT" hidden="1">"c25702"</definedName>
    <definedName name="IQ_FED_FUNDS_SOLD_FDIC" hidden="1">"c6307"</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E_INCOME_COMM_LOANS_THRIFT" hidden="1">"c24751"</definedName>
    <definedName name="IQ_FEE_INCOME_CONSUMER_LOANS_THRIFT" hidden="1">"c24752"</definedName>
    <definedName name="IQ_FEE_INCOME_MORTGAGE_LOANS_THRIFT" hidden="1">"c24750"</definedName>
    <definedName name="IQ_FH" hidden="1">100000</definedName>
    <definedName name="IQ_FHLB_ADVANCES_FDIC" hidden="1">"c6366"</definedName>
    <definedName name="IQ_FHLB_STOCK_NOT_CARRIED_FV_THRIFT" hidden="1">"c24880"</definedName>
    <definedName name="IQ_FIDUCIARY_ACTIVITIES_FDIC" hidden="1">"c6571"</definedName>
    <definedName name="IQ_FIDUCIARY_ACTIVITIES_INCOME_ADJUSTED_OPERATING_INCOME_THRIFT" hidden="1">"c25689"</definedName>
    <definedName name="IQ_FIDUCIARY_MANAGED_ASSETS_THRIFT" hidden="1">"c25438"</definedName>
    <definedName name="IQ_FIDUCIARY_RELATED_SERVICES_EXP_THRIFT" hidden="1">"c24812"</definedName>
    <definedName name="IQ_FIFETEEN_YEAR_FIXED_AND_FLOATING_RATE_FDIC" hidden="1">"c6423"</definedName>
    <definedName name="IQ_FIFETEEN_YEAR_MORTGAGE_PASS_THROUGHS_FDIC" hidden="1">"c6415"</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N_ARCHITECTURE" hidden="1">"c20386"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MINORITY_INT_REDEEM" hidden="1">"c25788"</definedName>
    <definedName name="IQ_FIN_DIV_MINORITY_INTEREST" hidden="1">"c25790"</definedName>
    <definedName name="IQ_FIN_DIV_NOTES_PAY_TOTAL" hidden="1">"c5522"</definedName>
    <definedName name="IQ_FIN_INST_UNUSED_FFIEC" hidden="1">"c25860"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SCAL_BALANCE_PCT_GDP" hidden="1">"c20654"</definedName>
    <definedName name="IQ_FISCAL_YEAR_END_THRIFT" hidden="1">"c25020"</definedName>
    <definedName name="IQ_FIVE_YEAR_FIXED_AND_FLOATING_RATE_FDIC" hidden="1">"c6422"</definedName>
    <definedName name="IQ_FIVE_YEAR_MORTGAGE_PASS_THROUGHS_FDIC" hidden="1">"c6414"</definedName>
    <definedName name="IQ_FIXED_RATE_DEBT" hidden="1">"c17894"</definedName>
    <definedName name="IQ_FIXED_RATE_DEBT_PCT" hidden="1">"c18008"</definedName>
    <definedName name="IQ_FLOAT" hidden="1">"c17421"</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ULLY_INSURED_BROKERED_TIME_DEPOSITS_THRIFT" hidden="1">"c25005"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GEOGRAPHIC_MANDATE" hidden="1">"c19195"</definedName>
    <definedName name="IQ_FUND_MARKET_CAP_EMPHASIS" hidden="1">"c19197"</definedName>
    <definedName name="IQ_FUND_SECTOR_EMPHASIS" hidden="1">"c19196"</definedName>
    <definedName name="IQ_FUND_VEHICLE_TYPE" hidden="1">"c19194"</definedName>
    <definedName name="IQ_FUTURES_CONTRACT_LIST" hidden="1">"c17682"</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AP_COMBINED_RATIO" hidden="1">"c2781"</definedName>
    <definedName name="IQ_GAAP_COMBINED_RATIO_EXCL_CL" hidden="1">"c2782"</definedName>
    <definedName name="IQ_GAAP_EXPENSE_RATIO" hidden="1">"c2780"</definedName>
    <definedName name="IQ_GAAP_LOSS" hidden="1">"c2779"</definedName>
    <definedName name="IQ_GAIN_ASSETS_CF_CM" hidden="1">"c457"</definedName>
    <definedName name="IQ_GAIN_ASSETS_CM" hidden="1">"c454"</definedName>
    <definedName name="IQ_GAIN_ASSETS_REV_CM" hidden="1">"c474"</definedName>
    <definedName name="IQ_GAIN_INVEST_CF_CM" hidden="1">"c482"</definedName>
    <definedName name="IQ_GAIN_INVEST_CM" hidden="1">"c1464"</definedName>
    <definedName name="IQ_GAIN_INVEST_REV_CM" hidden="1">"c496"</definedName>
    <definedName name="IQ_GAIN_SALE_LOANS_FDIC" hidden="1">"c6673"</definedName>
    <definedName name="IQ_GAIN_SALE_RE_FDIC" hidden="1">"c6674"</definedName>
    <definedName name="IQ_GAINS_BARGAIN_PURCHASES_FFIEC" hidden="1">"c25844"</definedName>
    <definedName name="IQ_GAINS_SALE_ASSETS_FDIC" hidden="1">"c6675"</definedName>
    <definedName name="IQ_GAINS_SEC_AVAILABLE_SALE_AVG_ASSETS_THRIFT" hidden="1">"c25655"</definedName>
    <definedName name="IQ_GAINS_SEC_HELD_MATURITY_AVG_ASSETS_THRIFT" hidden="1">"c25654"</definedName>
    <definedName name="IQ_GENERAL_OBLIGATIONS_STATE_LOCAL_GOVERNMENTS_ELIGIBLE_20_PCT_RISK_WEIGHT_THRIFT" hidden="1">"c25059"</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INTANGIBLE_ASSETS_THRIFT" hidden="1">"c24887"</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TRANSFER" hidden="1">"c20729"</definedName>
    <definedName name="IQ_GOVT_RECEIPTS_TRANSFER_BUSINESS" hidden="1">"c20730"</definedName>
    <definedName name="IQ_GOVT_RECEIPTS_TRANSFER_PERSONAL" hidden="1">"c20731"</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ROSS_GW" hidden="1">"c17750"</definedName>
    <definedName name="IQ_GROSS_INTAN_ASSETS" hidden="1">"c17748"</definedName>
    <definedName name="IQ_GROSS_LOAN_AVG_LOANS_THRIFT" hidden="1">"c25636"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W_AMORT_CM" hidden="1">"c532"</definedName>
    <definedName name="IQ_GW_INTAN_AMORT_CF_CM" hidden="1">"c1473"</definedName>
    <definedName name="IQ_GW_INTAN_AMORT_CM" hidden="1">"c1470"</definedName>
    <definedName name="IQ_HEDGING_ACTIVITIES" hidden="1">"c17899"</definedName>
    <definedName name="IQ_HEDGING_ACTIVITIES_PCT" hidden="1">"c18013"</definedName>
    <definedName name="IQ_HELD_MATURITY_FDIC" hidden="1">"c6408"</definedName>
    <definedName name="IQ_HOLDER_INSTITUTION_TYPE" hidden="1">"c24729"</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EQUITY_LOANS_TOTAL_LOANS_THRIFT" hidden="1">"c25748"</definedName>
    <definedName name="IQ_HOME_EQUITY_LOC_NET_CHARGE_OFFS_FDIC" hidden="1">"c6644"</definedName>
    <definedName name="IQ_HOME_EQUITY_LOC_TOTAL_CHARGE_OFFS_FDIC" hidden="1">"c6606"</definedName>
    <definedName name="IQ_HOME_EQUITY_LOC_TOTAL_RECOVERIES_FDIC" hidden="1">"c6625"</definedName>
    <definedName name="IQ_HOME_IMPROVEMENT_LOANS_NOT_SECURED_RE_THRIFT" hidden="1">"c24860"</definedName>
    <definedName name="IQ_HOUSING_30YR_MORTGAGE" hidden="1">"c20753"</definedName>
    <definedName name="IQ_HOUSING_COMPLETION" hidden="1">"c20754"</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RENTAL_VACANCY" hidden="1">"c20763"</definedName>
    <definedName name="IQ_HOUSING_START" hidden="1">"c20764"</definedName>
    <definedName name="IQ_HTM_SEC_INV_SEC_THRIFT" hidden="1">"c25669"</definedName>
    <definedName name="IQ_HTM_SEC_TIER_1_CAPITAL_THRIFT" hidden="1">"c25629"</definedName>
    <definedName name="IQ_HYBRID_STRUCTURED_PRODUCTS_AFS_AMORT_COST_FFIEC" hidden="1">"c20502"</definedName>
    <definedName name="IQ_HYBRID_STRUCTURED_PRODUCTS_AFS_FAIR_VAL_FFIEC" hidden="1">"c20467"</definedName>
    <definedName name="IQ_HYBRID_STRUCTURED_PRODUCTS_HTM_AMORT_COST_FFIEC" hidden="1">"c20450"</definedName>
    <definedName name="IQ_HYBRID_STRUCTURED_PRODUCTS_HTM_FAIR_VAL_FFIEC" hidden="1">"c20485"</definedName>
    <definedName name="IQ_IMPAIR_CHARGES_DEBT_EQUITY_SEC_THRIFT" hidden="1">"c24777"</definedName>
    <definedName name="IQ_IMPORTS_USD" hidden="1">"c20765"</definedName>
    <definedName name="IQ_INC_EQUITY_CM" hidden="1">"c550"</definedName>
    <definedName name="IQ_INCIDENTAL_CHANGES_BUSINESS_COMBINATIONS_FDIC" hidden="1">"c6502"</definedName>
    <definedName name="IQ_INCOME_BEFORE_EXTRA_FDIC" hidden="1">"c6585"</definedName>
    <definedName name="IQ_INCOME_BEFORE_EXTRAORDINARY_ITEMS_AVG_ASSETS_THRIFT" hidden="1">"c25658"</definedName>
    <definedName name="IQ_INCOME_EARNED_FDIC" hidden="1">"c6359"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ES_FDIC" hidden="1">"c6582"</definedName>
    <definedName name="IQ_INCOME_TAXES_PRETAX_NET_OPERATING_INCOME_THRIFT" hidden="1">"c25693"</definedName>
    <definedName name="IQ_INCOME_TAXES_THRIFT" hidden="1">"c24795"</definedName>
    <definedName name="IQ_IND_PROD_INDEX_GROWTH" hidden="1">"c20766"</definedName>
    <definedName name="IQ_INDEX_PROVIDED_DIVIDEND" hidden="1">"c19252"</definedName>
    <definedName name="IQ_INDEX_SHARES" hidden="1">"c19193"</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S_SETTLE_CM" hidden="1">"c572"</definedName>
    <definedName name="IQ_INSIDER_LOANS_FDIC" hidden="1">"c6365"</definedName>
    <definedName name="IQ_INSTITUTION_TYPE" hidden="1">"c24730"</definedName>
    <definedName name="IQ_INSTITUTIONS_EARNINGS_GAINS_FDIC" hidden="1">"c6723"</definedName>
    <definedName name="IQ_INSURANCE_COMMISSION_FEES_FDIC" hidden="1">"c6670"</definedName>
    <definedName name="IQ_INSURANCE_UNDERWRITING_INCOME_FDIC" hidden="1">"c6671"</definedName>
    <definedName name="IQ_INSURED_GUARANTEED_AGENCY_US_SPONSORED_ENTERPRISE_THRIFT" hidden="1">"c24830"</definedName>
    <definedName name="IQ_INT_ADVANCES_FHLB_THRIFT" hidden="1">"c24759"</definedName>
    <definedName name="IQ_INT_COMM_LOANS_LEASES_THRIFT" hidden="1">"c24748"</definedName>
    <definedName name="IQ_INT_CONSUMER_LOANS_LEASES_THRIFT" hidden="1">"c24749"</definedName>
    <definedName name="IQ_INT_DEMAND_NOTES_FDIC" hidden="1">"c6567"</definedName>
    <definedName name="IQ_INT_DEPOSITS_INV_SEC_THRIFT" hidden="1">"c24745"</definedName>
    <definedName name="IQ_INT_DEPOSITS_THRIFT" hidden="1">"c24757"</definedName>
    <definedName name="IQ_INT_DOMESTIC_DEPOSITS_FDIC" hidden="1">"c6564"</definedName>
    <definedName name="IQ_INT_EARNING_DEPOSITS_FHLBS_THRIFT" hidden="1">"c24819"</definedName>
    <definedName name="IQ_INT_ESCROWS_THRIFT" hidden="1">"c24758"</definedName>
    <definedName name="IQ_INT_EXP_AVG_ASSETS_THRIFT" hidden="1">"c25648"</definedName>
    <definedName name="IQ_INT_EXP_AVG_EARNING_ASSETS_THRIFT" hidden="1">"c25667"</definedName>
    <definedName name="IQ_INT_EXP_CM" hidden="1">"c586"</definedName>
    <definedName name="IQ_INT_EXP_FULLY_INSURED_BROKERED_DEPOSITS_THRIFT" hidden="1">"c24982"</definedName>
    <definedName name="IQ_INT_EXP_OTHER_BROKERED_DEPOSITS_THRIFT" hidden="1">"c24983"</definedName>
    <definedName name="IQ_INT_EXP_TOTAL_FDIC" hidden="1">"c6569"</definedName>
    <definedName name="IQ_INT_FED_FUNDS_FDIC" hidden="1">"c6566"</definedName>
    <definedName name="IQ_INT_FOREIGN_DEPOSITS_FDIC" hidden="1">"c6565"</definedName>
    <definedName name="IQ_INT_INC_CM"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INCOME_AVG_ASSETS_THRIFT" hidden="1">"c25647"</definedName>
    <definedName name="IQ_INT_INCOME_AVG_EARNING_ASSETS_THRIFT" hidden="1">"c25666"</definedName>
    <definedName name="IQ_INT_MBS_THRIFT" hidden="1">"c24746"</definedName>
    <definedName name="IQ_INT_MORTGAGE_COLLATERALIZED_SEC_THRIFT" hidden="1">"c24761"</definedName>
    <definedName name="IQ_INT_MORTGAGE_LOANS_THRIFT" hidden="1">"c24747"</definedName>
    <definedName name="IQ_INT_ONLY_STRIP_RECEIVABLES_OTHER_INSTRUMENTS_THRIFT" hidden="1">"c24891"</definedName>
    <definedName name="IQ_INT_OTHER_BORROWINGS_THRIFT" hidden="1">"c24762"</definedName>
    <definedName name="IQ_INT_SUB_DEBT_THRIFT" hidden="1">"c24760"</definedName>
    <definedName name="IQ_INT_SUB_NOTES_FDIC" hidden="1">"c6568"</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EREST_BEARING_BALANCES_FDIC" hidden="1">"c6371"</definedName>
    <definedName name="IQ_INTEREST_BEARING_DEPOSITS_ALL_OTHER_ACCOUNTS_THRIFT" hidden="1">"c25424"</definedName>
    <definedName name="IQ_INTEREST_BEARING_DEPOSITS_DOMESTIC_FDIC" hidden="1">"c6478"</definedName>
    <definedName name="IQ_INTEREST_BEARING_DEPOSITS_EMPLOYEE_BENEFIT_RETIREMENT_RELATED_ACCOUNTS_THRIFT" hidden="1">"c25408"</definedName>
    <definedName name="IQ_INTEREST_BEARING_DEPOSITS_FDIC" hidden="1">"c6373"</definedName>
    <definedName name="IQ_INTEREST_BEARING_DEPOSITS_FOREIGN_FDIC" hidden="1">"c6485"</definedName>
    <definedName name="IQ_INTEREST_BEARING_DEPOSITS_PERSONAL_TRUST_AGENCY_INV_MANAGEMENT_AGENCY_ACCOUNTS_THRIFT_THRIFT" hidden="1">"c25392"</definedName>
    <definedName name="IQ_INTEREST_CREDITED_DEPOSITS_THRIFT" hidden="1">"c25344"</definedName>
    <definedName name="IQ_INTEREST_RATE_CONTRACTS_FDIC" hidden="1">"c6512"</definedName>
    <definedName name="IQ_INTEREST_RATE_EXPOSURES_FDIC" hidden="1">"c6662"</definedName>
    <definedName name="IQ_INTRACO_INC_CREDITS_FIDUCIARY_RELATED_SERVICES_THRIFT" hidden="1">"c24814"</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GMT_ADVISORY_AGENCY_ACCOUNTS_INC_THRIFT" hidden="1">"c24806"</definedName>
    <definedName name="IQ_INV_NONCONTROLLING_INTERESTS_IN_SUBS_T1_THRIFT" hidden="1">"c25022"</definedName>
    <definedName name="IQ_INV_SEC_TOTAL_ASSETS_THRIFT" hidden="1">"c25697"</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LOANS_CF_CM" hidden="1">"c630"</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SECURITY_CF_CM" hidden="1">"c639"</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OTHER_FEES_FDIC" hidden="1">"c6666"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RA_KEOGH_ACCOUNTS_FDIC" hidden="1">"c6496"</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SUED_GUARANTEED_FNMA_FHLMC_GNMA_THRIFT" hidden="1">"c24833"</definedName>
    <definedName name="IQ_ISSUED_GUARANTEED_US_FDIC" hidden="1">"c6404"</definedName>
    <definedName name="IQ_ISSUES_IN_DEFAULT_PRINCIPAL_AMT_OUTSTANDING_THRIFT" hidden="1">"c25442"</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_LOANS_IN_PROCESS_FORECLOSURE_THRIFT" hidden="1">"c25309"</definedName>
    <definedName name="IQ_LAND_LOANS_TOTAL_LOANS_THRIFT" hidden="1">"c25747"</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THRIFT" hidden="1">"c24857"</definedName>
    <definedName name="IQ_LEASEHOLD_IMPROVEMENT" hidden="1">"c17549"</definedName>
    <definedName name="IQ_LEGAL_EXP_THRIFT" hidden="1">"c24789"</definedName>
    <definedName name="IQ_LEGAL_SETTLE_CM" hidden="1">"c649"</definedName>
    <definedName name="IQ_LETTERS_CREDIT_THRIFT" hidden="1">"c25612"</definedName>
    <definedName name="IQ_LIFE_INSURANCE_ASSETS_FDIC" hidden="1">"c6372"</definedName>
    <definedName name="IQ_LIQUID_ASSETS_NON_LIQUID_ASSETS_THRIFT" hidden="1">"c25626"</definedName>
    <definedName name="IQ_LIQUID_ASSETS_TOTAL_ASSETS_THRIFT" hidden="1">"c25696"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COMMITMENTS_REVOLVING_FDIC" hidden="1">"c6524"</definedName>
    <definedName name="IQ_LOAN_LEASE_ALLOWANCE_PAST_DUE_NONACCRUAL_LOANS_THRIFT" hidden="1">"c25643"</definedName>
    <definedName name="IQ_LOAN_LOSS_ALLOW_FDIC" hidden="1">"c6326"</definedName>
    <definedName name="IQ_LOAN_LOSS_ALLOWANCE_GROSS_LOANS_THRIFT" hidden="1">"c25736"</definedName>
    <definedName name="IQ_LOAN_LOSS_ALLOWANCE_NONCURRENT_LOANS_FDIC" hidden="1">"c6740"</definedName>
    <definedName name="IQ_LOAN_LOSSES_FDIC" hidden="1">"c6580"</definedName>
    <definedName name="IQ_LOAN_RECOVERIES_AVG_LOANS_THRIFT" hidden="1">"c25644"</definedName>
    <definedName name="IQ_LOAN_SERVICING_FEES_THRIFT" hidden="1">"c24790"</definedName>
    <definedName name="IQ_LOANS_AND_LEASES_HELD_FDIC" hidden="1">"c6367"</definedName>
    <definedName name="IQ_LOANS_CF_CM" hidden="1">"c661"</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ITUTIONS_FDIC" hidden="1">"c6382"</definedName>
    <definedName name="IQ_LOANS_HELD_FOREIGN_FDIC" hidden="1">"c6315"</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FOREIGN_FDIC" hidden="1">"c6383"</definedName>
    <definedName name="IQ_LOANS_LEASES_GROSS_FDIC" hidden="1">"c6323"</definedName>
    <definedName name="IQ_LOANS_LEASES_GROSS_FOREIGN_FDIC" hidden="1">"c6384"</definedName>
    <definedName name="IQ_LOANS_LEASES_HFS_DUE_30_89_THRIFT" hidden="1">"c25257"</definedName>
    <definedName name="IQ_LOANS_LEASES_HFS_DUE_90_THRIFT" hidden="1">"c25278"</definedName>
    <definedName name="IQ_LOANS_LEASES_HFS_NON_ACCRUAL_THRIFT" hidden="1">"c25299"</definedName>
    <definedName name="IQ_LOANS_LEASES_LEVEL_1_THRIFT" hidden="1">"c25494"</definedName>
    <definedName name="IQ_LOANS_LEASES_LEVEL_2_THRIFT" hidden="1">"c25495"</definedName>
    <definedName name="IQ_LOANS_LEASES_LEVEL_3_THRIFT" hidden="1">"c25496"</definedName>
    <definedName name="IQ_LOANS_LEASES_NET_FDIC" hidden="1">"c6327"</definedName>
    <definedName name="IQ_LOANS_LEASES_NET_UNEARNED_FDIC" hidden="1">"c6325"</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NOT_SECURED_RE_FDIC" hidden="1">"c6381"</definedName>
    <definedName name="IQ_LOANS_PURCHASE_CARRY_LL_REC_DOM_FFIEC" hidden="1">"c25856"</definedName>
    <definedName name="IQ_LOANS_PURCHASE_CARRY_LL_REC_FFIEC" hidden="1">"c25852"</definedName>
    <definedName name="IQ_LOANS_SECURED_BY_RE_CHARGE_OFFS_FDIC" hidden="1">"c6588"</definedName>
    <definedName name="IQ_LOANS_SECURED_BY_RE_RECOVERIES_FDIC" hidden="1">"c6607"</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NON_US_FDIC" hidden="1">"c6380"</definedName>
    <definedName name="IQ_LOANS_SECURED_RE_NET_CHARGE_OFFS_FDIC" hidden="1">"c6626"</definedName>
    <definedName name="IQ_LOANS_SERVICED_OTHERS_THRIFT" hidden="1">"c24935"</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SS_RECOGNIZED_OCI_FFIEC" hidden="1">"c25847"</definedName>
    <definedName name="IQ_LT_DEBT_CM" hidden="1">"c676"</definedName>
    <definedName name="IQ_LT_DEBT_DERIVATIVES" hidden="1">"c17743"</definedName>
    <definedName name="IQ_LT_DEBT_ISSUED_CM" hidden="1">"c683"</definedName>
    <definedName name="IQ_LT_DEBT_REPAID_CM" hidden="1">"c691"</definedName>
    <definedName name="IQ_LT_INVEST_CM" hidden="1">"c698"</definedName>
    <definedName name="IQ_LTM" hidden="1">2000</definedName>
    <definedName name="IQ_LTMMONTH" hidden="1">120000</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KETING_OTHER_PROF_SERVICES_THRIFT" hidden="1">"c24788"</definedName>
    <definedName name="IQ_MATURITY_ONE_YEAR_LESS_FDIC" hidden="1">"c6425"</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PASS_THROUGH_FNMA_AFS_AMORT_COST_FFIEC" hidden="1">"c20494"</definedName>
    <definedName name="IQ_MBS_PASS_THROUGH_FNMA_AFS_FAIR_VAL_FFIEC" hidden="1">"c20459"</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HTM_AMORT_COST_FFIEC" hidden="1">"c20441"</definedName>
    <definedName name="IQ_MBS_PASS_THROUGH_GNMA_HTM_FAIR_VAL_FFIEC" hidden="1">"c20476"</definedName>
    <definedName name="IQ_MBS_PASS_THROUGH_OTHER_AFS_AMORT_COST_FFIEC" hidden="1">"c20495"</definedName>
    <definedName name="IQ_MBS_PASS_THROUGH_OTHER_AFS_FAIR_VAL_FFIEC" hidden="1">"c20460"</definedName>
    <definedName name="IQ_MBS_PASS_THROUGH_OTHER_HTM_AMORT_COST_FFIEC" hidden="1">"c20443"</definedName>
    <definedName name="IQ_MBS_PASS_THROUGH_OTHER_HTM_FAIR_VAL_FFIEC" hidden="1">"c20478"</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_CM" hidden="1">"c715"</definedName>
    <definedName name="IQ_MERGER_RESTRUCTURE_CM" hidden="1">"c721"</definedName>
    <definedName name="IQ_METRIC_NAME" hidden="1">"c18017"</definedName>
    <definedName name="IQ_MINIMUM_RENTAL" hidden="1">"c26970"</definedName>
    <definedName name="IQ_MINORITY_INT_AVG_ASSETS_THRIFT" hidden="1">"c25660"</definedName>
    <definedName name="IQ_MINORITY_INT_REDEEM" hidden="1">"c25787"</definedName>
    <definedName name="IQ_MINORITY_INT_REDEEM_TOT" hidden="1">"c25789"</definedName>
    <definedName name="IQ_MINORITY_INT_THRIFT" hidden="1">"c24926"</definedName>
    <definedName name="IQ_MINORITY_INTEREST_CM" hidden="1">"c729"</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MDA_SAVINGS_TOTAL_DEPOSITS_THRIFT" hidden="1">"c25778"</definedName>
    <definedName name="IQ_MOBILE_HOME_LOANS_THRIFT" hidden="1">"c24863"</definedName>
    <definedName name="IQ_MONEY_MARKET_DEPOSIT_ACCOUNTS_FDIC" hidden="1">"c6553"</definedName>
    <definedName name="IQ_MONEY_MARKET_DEPOSIT_ACCOUNTS_THRIFT" hidden="1">"c24999"</definedName>
    <definedName name="IQ_MONEY_SUPPLY_M1" hidden="1">"c20881"</definedName>
    <definedName name="IQ_MONEY_SUPPLY_M2" hidden="1">"c20882"</definedName>
    <definedName name="IQ_MONTH" hidden="1">15000</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BACKED_SECURITIES_FDIC" hidden="1">"c6402"</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ICING_FDIC" hidden="1">"c6335"</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THRIFT" hidden="1">"c25729"</definedName>
    <definedName name="IQ_MULTIFAMILY_LOANS_RISK_BASED_CAPITAL_THRIFT" hidden="1">"c25714"</definedName>
    <definedName name="IQ_MULTIFAMILY_RESIDENTIAL_LOANS_FDIC" hidden="1">"c6311"</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40218.8268634259</definedName>
    <definedName name="IQ_NATURAL_RESOURCES_COST" hidden="1">"c17550"</definedName>
    <definedName name="IQ_NAV_SHARE_EST_NOTE" hidden="1">"c17522"</definedName>
    <definedName name="IQ_NAV_SHARE_EST_NOTE_CIQ" hidden="1">"c17475"</definedName>
    <definedName name="IQ_NCLS_CLOSED_END_1_4_FAMILY_LOANS_TOTAL_LOANS_THRIFT" hidden="1">"c25769"</definedName>
    <definedName name="IQ_NCLS_COMM_LOANS_TOTAL_LOANS_THRIFT" hidden="1">"c25775"</definedName>
    <definedName name="IQ_NCLS_COMM_RE_FARM_LOANS_TOTAL_LOANS_THRIFT" hidden="1">"c25771"</definedName>
    <definedName name="IQ_NCLS_COMM_RE_NONFARM_NONRESIDENTIAL_TOTAL_LOANS_THRIFT" hidden="1">"c25773"</definedName>
    <definedName name="IQ_NCLS_CONSTRUCTION_LAND_DEVELOPMENT_LOANS_TOTAL_LOANS_THRIFT" hidden="1">"c25767"</definedName>
    <definedName name="IQ_NCLS_CONSUMER_LOANS_TOTAL_LOANS_THRIFT" hidden="1">"c25776"</definedName>
    <definedName name="IQ_NCLS_LAND_LOANS_TOTAL_LOANS_THRIFT" hidden="1">"c25772"</definedName>
    <definedName name="IQ_NCLS_MULTIFAMILY_5_MORE_LOANS_TOTAL_LOANS_THRIFT" hidden="1">"c25770"</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ILY_LOANS_TOTAL_LOANS_THRIFT" hidden="1">"c25757"</definedName>
    <definedName name="IQ_NCOS_COMM_LOANS_TOTAL_LOANS_THRIFT" hidden="1">"c25763"</definedName>
    <definedName name="IQ_NCOS_COMM_RE_FARM_LOANS_TOTAL_LOANS_THRIFT" hidden="1">"c25759"</definedName>
    <definedName name="IQ_NCOS_COMM_RE_NONFARM_NONRESIDENTIAL_TOTAL_LOANS_THRIFT" hidden="1">"c25761"</definedName>
    <definedName name="IQ_NCOS_CONSTRUCTION_LAND_DEVELOPMENT_LOANS_TOTAL_LOANS_THRIFT" hidden="1">"c25755"</definedName>
    <definedName name="IQ_NCOS_CONSUMER_LOANS_TOTAL_LOANS_THRIFT" hidden="1">"c25764"</definedName>
    <definedName name="IQ_NCOS_LAND_LOANS_TOTAL_LOANS_THRIFT" hidden="1">"c25760"</definedName>
    <definedName name="IQ_NCOS_MULTIFAMILY_5_MORE_LOANS_TOTAL_LOANS_THRIFT" hidden="1">"c25758"</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T_CHARGE_OFFS_FDIC" hidden="1">"c6641"</definedName>
    <definedName name="IQ_NET_CHARGE_OFFS_LOANS_FDIC" hidden="1">"c6751"</definedName>
    <definedName name="IQ_NET_DEBT_ISSUED_CM" hidden="1">"c753"</definedName>
    <definedName name="IQ_NET_FED_FUNDS_PURCHASED_TOTAL_ASSETS_THRIFT" hidden="1">"c25704"</definedName>
    <definedName name="IQ_NET_FIDUCIARY_RELATED_SERVICES_INC_THRIFT" hidden="1">"c24815"</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SEC_HTM_THRIFT" hidden="1">"c24773"</definedName>
    <definedName name="IQ_NET_GAINS_FIN_ASSETS_LIABILITIES_FV_THRIFT" hidden="1">"c24776"</definedName>
    <definedName name="IQ_NET_IMPAIR_LOSS_FFIEC" hidden="1">"c25848"</definedName>
    <definedName name="IQ_NET_INCOME_AVG_ASSETS_THRIFT" hidden="1">"c25661"</definedName>
    <definedName name="IQ_NET_INCOME_FDIC" hidden="1">"c6587"</definedName>
    <definedName name="IQ_NET_INCOME_LOCOM_ADJUST_THRIFT" hidden="1">"c24779"</definedName>
    <definedName name="IQ_NET_INCOME_LOSS_ATTRIBUTABLE_SAVINGS_ASSOCIATION_THRIFT" hidden="1">"c25009"</definedName>
    <definedName name="IQ_NET_INCOME_REPOSSESS_ASSETS_THRIFT" hidden="1">"c24778"</definedName>
    <definedName name="IQ_NET_INCOME_SALE_ASSETS_HFS_AFS_SEC_THRIFT" hidden="1">"c24769"</definedName>
    <definedName name="IQ_NET_INT_INC_BNK_FDIC" hidden="1">"c6570"</definedName>
    <definedName name="IQ_NET_INT_INC_CM" hidden="1">"c765"</definedName>
    <definedName name="IQ_NET_INT_INCOME_AFTER_PROVISION_THRIFT" hidden="1">"c25871"</definedName>
    <definedName name="IQ_NET_INT_INCOME_AVG_ASSETS_THRIFT" hidden="1">"c25649"</definedName>
    <definedName name="IQ_NET_INT_INCOME_AVG_EARNING_ASSETS_THRIFT" hidden="1">"c25668"</definedName>
    <definedName name="IQ_NET_INT_INCOME_THRIFT" hidden="1">"c24765"</definedName>
    <definedName name="IQ_NET_INTEREST_MARGIN_FDIC" hidden="1">"c6726"</definedName>
    <definedName name="IQ_NET_LOAN_LOSSES_AVG_LOANS_THRIFT" hidden="1">"c25635"</definedName>
    <definedName name="IQ_NET_LOANS_CORE_DEPOSITS_THRIFT" hidden="1">"c25628"</definedName>
    <definedName name="IQ_NET_LOANS_EQUITY_THRIFT" hidden="1">"c25632"</definedName>
    <definedName name="IQ_NET_LOANS_LEASES_CORE_DEPOSITS_FDIC" hidden="1">"c6743"</definedName>
    <definedName name="IQ_NET_LOANS_LEASES_DEPOSITS_FDIC" hidden="1">"c6742"</definedName>
    <definedName name="IQ_NET_LOANS_LEASES_LETTERS_CREDIT_TOTAL_ASSETS_THRIFT" hidden="1">"c25698"</definedName>
    <definedName name="IQ_NET_LOANS_LEASES_TOTAL_ASSETS_THRIFT" hidden="1">"c25694"</definedName>
    <definedName name="IQ_NET_LOANS_TOTAL_DEPOSITS_THRIFT" hidden="1">"c25627"</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OCCUPANCY_EXP_ADJUSTED_OPERATING_INCOME_THRIFT" hidden="1">"c25686"</definedName>
    <definedName name="IQ_NET_OPERATING_INCOME_ASSETS_FDIC" hidden="1">"c6729"</definedName>
    <definedName name="IQ_NET_PC_WRITTEN" hidden="1">"c1027"</definedName>
    <definedName name="IQ_NET_PROVISION_LOSS_GVA_THRIFT" hidden="1">"c25092"</definedName>
    <definedName name="IQ_NET_PROVISION_LOSS_SVA_THRIFT" hidden="1">"c25100"</definedName>
    <definedName name="IQ_NET_PROVISION_LOSS_TVA_THRIFT" hidden="1">"c25107"</definedName>
    <definedName name="IQ_NET_SECURITIZATION_INCOME_FDIC" hidden="1">"c6669"</definedName>
    <definedName name="IQ_NET_SERVICING_FEES_ADJUSTED_OPERATING_INCOME_THRIFT" hidden="1">"c25690"</definedName>
    <definedName name="IQ_NET_SERVICING_FEES_FDIC" hidden="1">"c6668"</definedName>
    <definedName name="IQ_NEW_BASIS_ACCOUNTING_ADJUSTMENTS_SAVINGS_ASSOCIATION_THRIFT" hidden="1">"c25015"</definedName>
    <definedName name="IQ_NEW_DEPOSITS_RECEIVED_LESS_DEPOSITS_WITHDRAWN_THRIFT" hidden="1">"c25343"</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XDIV_DATE" hidden="1">"c17411"</definedName>
    <definedName name="IQ_NI_BANK_NONCONTROLLING_INT_THRIFT" hidden="1">"c24798"</definedName>
    <definedName name="IQ_NI_COMPANY" hidden="1">"c25786"</definedName>
    <definedName name="IQ_NI_NONCONTROLLING_INT_THRIFT" hidden="1">"c24799"</definedName>
    <definedName name="IQ_NI_THRIFT" hidden="1">"c24800"</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INT_BEARING_DEMAND_DEPOSITS_THRIFT" hidden="1">"c25007"</definedName>
    <definedName name="IQ_NON_INT_EXP_AFTER_PROVISION_THRIFT" hidden="1">"c25872"</definedName>
    <definedName name="IQ_NON_INT_EXP_AVG_ASSETS_THRIFT" hidden="1">"c25784"</definedName>
    <definedName name="IQ_NON_INT_EXP_FDIC" hidden="1">"c6579"</definedName>
    <definedName name="IQ_NON_INT_EXP_THRIFT" hidden="1">"c24793"</definedName>
    <definedName name="IQ_NON_INT_INC_FDIC" hidden="1">"c6575"</definedName>
    <definedName name="IQ_NON_INT_INCOME_ADJUSTED_OPERATING_INCOME_THRIFT" hidden="1">"c25688"</definedName>
    <definedName name="IQ_NON_INT_INCOME_AVG_ASSETS_THRIFT" hidden="1">"c25650"</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ORE_FUNDING_TOTAL_ASSETS_THRIFT" hidden="1">"c25700"</definedName>
    <definedName name="IQ_NONCUMULATIVE_PREF_THRIFT" hidden="1">"c24916"</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FARM_NONRES_LOANS_GROSS_LOANS_THRIFT" hidden="1">"c25730"</definedName>
    <definedName name="IQ_NONFARM_NONRES_LOANS_RISK_BASED_CAPITAL_THRIFT" hidden="1">"c25715"</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NSACTION_ACCOUNTS_FDIC" hidden="1">"c6552"</definedName>
    <definedName name="IQ_NOTES_OBLIGATIONS_FDIC_INC_COVERED_ASSETS_ELIGIBLE_0_PCT_RISK_WEIGHT_THRIFT" hidden="1">"c25053"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DEPOSITS_LESS_THAN_100K_FDIC" hidden="1">"c6495"</definedName>
    <definedName name="IQ_NUMBER_DEPOSITS_MORE_THAN_100K_FDIC" hidden="1">"c6493"</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TRADES_EXECUTED" hidden="1">"c20428"</definedName>
    <definedName name="IQ_OBLIGATIONS_OF_STATES_TOTAL_LOANS_FOREIGN_FDIC" hidden="1">"c6447"</definedName>
    <definedName name="IQ_OBLIGATIONS_STATES_FDIC" hidden="1">"c6431"</definedName>
    <definedName name="IQ_OCCUPANCY_EXP_AVG_ASSETS_THRIFT" hidden="1">"c25663"</definedName>
    <definedName name="IQ_OECD_LEAD_INDICATOR" hidden="1">"c20953"</definedName>
    <definedName name="IQ_OFFICE_OCCUPANCY_EQUIP_EXP_THRIFT" hidden="1">"c24787"</definedName>
    <definedName name="IQ_OFFICE_PREMISES_EQUIPMENT_THRIFT" hidden="1">"c24882"</definedName>
    <definedName name="IQ_OG_EQUITY_RESERVES_GAS" hidden="1">"c2050"</definedName>
    <definedName name="IQ_OG_EQUITY_RESERVES_NGL" hidden="1">"c2921"</definedName>
    <definedName name="IQ_OG_EQUITY_RESERVES_OIL" hidden="1">"c2038"</definedName>
    <definedName name="IQ_OPEN_END_LINES_CREDIT_THRIFT" hidden="1">"c25608"</definedName>
    <definedName name="IQ_OPER_INC_CM" hidden="1">"c850"</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RGANIC_GROWTH_RATE" hidden="1">"c20429"</definedName>
    <definedName name="IQ_OTHER_ACCRUED_INT_PAYABLE_THRIFT" hidden="1">"c24908"</definedName>
    <definedName name="IQ_OTHER_ADDITIONS_ADJUSTED_ASSETS_THRIFT" hidden="1">"c25037"</definedName>
    <definedName name="IQ_OTHER_ADDITIONS_T1_THRIFT" hidden="1">"c25028"</definedName>
    <definedName name="IQ_OTHER_ADDITIONS_T2_THRIFT" hidden="1">"c25044"</definedName>
    <definedName name="IQ_OTHER_ADJUSTMENTS_SAVINGS_ASSOCIATION_THRIFT" hidden="1">"c25018"</definedName>
    <definedName name="IQ_OTHER_AMORT_CM" hidden="1">"c5566"</definedName>
    <definedName name="IQ_OTHER_AOCI_THRIFT" hidden="1">"c24923"</definedName>
    <definedName name="IQ_OTHER_ASSETS_ADJUSTED_NCOS_TOTAL_THRIFT" hidden="1">"c25227"</definedName>
    <definedName name="IQ_OTHER_ASSETS_CM" hidden="1">"c862"</definedName>
    <definedName name="IQ_OTHER_ASSETS_FDIC" hidden="1">"c6338"</definedName>
    <definedName name="IQ_OTHER_ASSETS_GVA_CHARGE_OFFS_THRIFT" hidden="1">"c25142"</definedName>
    <definedName name="IQ_OTHER_ASSETS_GVA_RECOVERIES_THRIFT" hidden="1">"c25165"</definedName>
    <definedName name="IQ_OTHER_ASSETS_GVA_THRIFT" hidden="1">"c24893"</definedName>
    <definedName name="IQ_OTHER_ASSETS_SVA_PROVISIONS_TRANSFERS_FROM_GVA_TOTAL_THRIFT" hidden="1">"c25196"</definedName>
    <definedName name="IQ_OTHER_ASSETS_THRIFT" hidden="1">"c24892"</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ORROWED_FUNDS_FDIC" hidden="1">"c6345"</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_SUPPL_CM" hidden="1">"c871"</definedName>
    <definedName name="IQ_OTHER_CL_SUPPL_CM" hidden="1">"c880"</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DIC" hidden="1">"c6503"</definedName>
    <definedName name="IQ_OTHER_COMPREHENSIVE_INCOME_SAVINGS_ASSOCIATION_THRIFT" hidden="1">"c25016"</definedName>
    <definedName name="IQ_OTHER_CONSTRUCTION_LOANS_GROSS_LOANS_THRIFT" hidden="1">"c25728"</definedName>
    <definedName name="IQ_OTHER_CONSTRUCTION_LOANS_RISK_BASED_CAPITAL_THRIFT" hidden="1">"c25713"</definedName>
    <definedName name="IQ_OTHER_CONSUMER_INC_LEASE_RECEIVABLES_THRIFT" hidden="1">"c24865"</definedName>
    <definedName name="IQ_OTHER_CONTINGENT_LIABILITIES_THRIFT" hidden="1">"c25621"</definedName>
    <definedName name="IQ_OTHER_CREDIT_CARD_LINES_UNUSED_FFIEC" hidden="1">"c25863"</definedName>
    <definedName name="IQ_OTHER_DEBT_SEC_DOM_AFS_AMORT_COST_FFIEC" hidden="1">"c20503"</definedName>
    <definedName name="IQ_OTHER_DEBT_SEC_DOM_AFS_FAIR_VAL_FFIEC" hidden="1">"c20468"</definedName>
    <definedName name="IQ_OTHER_DEBT_SEC_FOREIGN_AFS_AMORT_COST_FFIEC" hidden="1">"c20504"</definedName>
    <definedName name="IQ_OTHER_DEBT_SEC_FOREIGN_AFS_FAIR_VAL_FFIEC" hidden="1">"c20469"</definedName>
    <definedName name="IQ_OTHER_DEBT_SECURITIES_DOM_HTM_AMORT_COST_FFIEC" hidden="1">"c20451"</definedName>
    <definedName name="IQ_OTHER_DEBT_SECURITIES_DOM_HTM_FAIR_VAL_FFIEC" hidden="1">"c20486"</definedName>
    <definedName name="IQ_OTHER_DEBT_SECURITIES_FOREIGN_HTM_AMORT_COST_FFIEC" hidden="1">"c20452"</definedName>
    <definedName name="IQ_OTHER_DEBT_SECURITIES_FOREIGN_HTM_FAIR_VAL_FFIEC" hidden="1">"c20487"</definedName>
    <definedName name="IQ_OTHER_DEDUCTIONS_ADJUSTED_ASSETS_THRIFT" hidden="1">"c25034"</definedName>
    <definedName name="IQ_OTHER_DEDUCTIONS_T1_THRIFT" hidden="1">"c25025"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QUITY_CAPITAL_COMPONENTS_THRIFT" hidden="1">"c24924"</definedName>
    <definedName name="IQ_OTHER_EQUITY_CM" hidden="1">"c888"</definedName>
    <definedName name="IQ_OTHER_EQUITY_INSTRUMENTS_T2_THRIFT" hidden="1">"c25042"</definedName>
    <definedName name="IQ_OTHER_EQUITY_INV_NOT_CARRIED_FV_THRIFT" hidden="1">"c24881"</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_CM" hidden="1">"c895"</definedName>
    <definedName name="IQ_OTHER_FINANCE_ACT_SUPPL_CM" hidden="1">"c901"</definedName>
    <definedName name="IQ_OTHER_INSURANCE_FEES_FDIC" hidden="1">"c6672"</definedName>
    <definedName name="IQ_OTHER_INT_EARNING_DEPOSITS_THRIFT" hidden="1">"c24820"</definedName>
    <definedName name="IQ_OTHER_INTAN_CM" hidden="1">"c909"</definedName>
    <definedName name="IQ_OTHER_INTANGIBLE_FDIC" hidden="1">"c6337"</definedName>
    <definedName name="IQ_OTHER_INV_SEC_INV_SEC_THRIFT" hidden="1">"c25675"</definedName>
    <definedName name="IQ_OTHER_INV_SEC_THRIFT" hidden="1">"c24826"</definedName>
    <definedName name="IQ_OTHER_INVEST_ACT_CM" hidden="1">"c918"</definedName>
    <definedName name="IQ_OTHER_INVEST_ACT_SUPPL_CM" hidden="1">"c924"</definedName>
    <definedName name="IQ_OTHER_LIAB_CM" hidden="1">"c932"</definedName>
    <definedName name="IQ_OTHER_LIAB_LT_CM" hidden="1">"c937"</definedName>
    <definedName name="IQ_OTHER_LIABILITIES_DEFERRED_INCOME_THRIFT" hidden="1">"c24912"</definedName>
    <definedName name="IQ_OTHER_LIABILITIES_FDIC" hidden="1">"c6347"</definedName>
    <definedName name="IQ_OTHER_LIABILITIES_THRIFT" hidden="1">"c24905"</definedName>
    <definedName name="IQ_OTHER_LINES_CREDIT_THRIFT" hidden="1">"c25611"</definedName>
    <definedName name="IQ_OTHER_LOANS_CHARGE_OFFS_FDIC" hidden="1">"c6601"</definedName>
    <definedName name="IQ_OTHER_LOANS_FOREIGN_FDIC" hidden="1">"c6446"</definedName>
    <definedName name="IQ_OTHER_LOANS_LEASES_FDIC" hidden="1">"c6322"</definedName>
    <definedName name="IQ_OTHER_LOANS_LEASES_GROSS_LOANS_THRIFT" hidden="1">"c25735"</definedName>
    <definedName name="IQ_OTHER_LOANS_LEASES_RISK_BASED_CAPITAL_THRIFT" hidden="1">"c25720"</definedName>
    <definedName name="IQ_OTHER_LOANS_NET_CHARGE_OFFS_FDIC" hidden="1">"c6639"</definedName>
    <definedName name="IQ_OTHER_LOANS_RECOVERIES_FDIC" hidden="1">"c6620"</definedName>
    <definedName name="IQ_OTHER_LOANS_TOTAL_FDIC" hidden="1">"c6432"</definedName>
    <definedName name="IQ_OTHER_LT_ASSETS_CM" hidden="1">"c948"</definedName>
    <definedName name="IQ_OTHER_MBS_AFS_AMORT_COST_FFIEC" hidden="1">"c20498"</definedName>
    <definedName name="IQ_OTHER_MBS_AFS_FAIR_VAL_FFIEC" hidden="1">"c20463"</definedName>
    <definedName name="IQ_OTHER_MBS_EXCLUDING_BONDS_THRIFT" hidden="1">"c24832"</definedName>
    <definedName name="IQ_OTHER_MBS_HTM_AMORT_COST_FFIEC" hidden="1">"c20446"</definedName>
    <definedName name="IQ_OTHER_MBS_HTM_FAIR_VAL_FFIEC" hidden="1">"c20481"</definedName>
    <definedName name="IQ_OTHER_MBS_THRIFT" hidden="1">"c24835"</definedName>
    <definedName name="IQ_OTHER_NO_NINT_INCOME_THRIFT" hidden="1">"c24780"</definedName>
    <definedName name="IQ_OTHER_NON_INT_EXP_FDIC" hidden="1">"c6578"</definedName>
    <definedName name="IQ_OTHER_NON_INT_EXP_THRIFT" hidden="1">"c24792"</definedName>
    <definedName name="IQ_OTHER_NON_INT_EXPENSE_FDIC" hidden="1">"c6679"</definedName>
    <definedName name="IQ_OTHER_NON_INT_INC_FDIC" hidden="1">"c6676"</definedName>
    <definedName name="IQ_OTHER_NON_INT_INCOME_ADJUSTED_OPERATING_INCOME_THRIFT" hidden="1">"c25691"</definedName>
    <definedName name="IQ_OTHER_NON_OPER_EXP_CM" hidden="1">"c957"</definedName>
    <definedName name="IQ_OTHER_NON_OPER_EXP_SUPPL_CM" hidden="1">"c962"</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LIAB_FDIC" hidden="1">"c6533"</definedName>
    <definedName name="IQ_OTHER_OPER_ACT_CM" hidden="1">"c985"</definedName>
    <definedName name="IQ_OTHER_OPER_CM" hidden="1">"c990"</definedName>
    <definedName name="IQ_OTHER_OPER_SUPPL_CM" hidden="1">"c994"</definedName>
    <definedName name="IQ_OTHER_OPER_TOT_CM" hidden="1">"c1000"</definedName>
    <definedName name="IQ_OTHER_OPERATING_EXPENSES_ADJUSTED_OPERATING_INCOME_THRIFT" hidden="1">"c25687"</definedName>
    <definedName name="IQ_OTHER_OPERATING_EXPENSES_AVG_ASSETS_THRIFT" hidden="1">"c25664"</definedName>
    <definedName name="IQ_OTHER_PASS_THROUGH_THRIFT" hidden="1">"c24831"</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RE_OWNED_FDIC" hidden="1">"c6330"</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_CM" hidden="1">"c1011"</definedName>
    <definedName name="IQ_OTHER_REV_SUPPL_CM" hidden="1">"c1016"</definedName>
    <definedName name="IQ_OTHER_SAVINGS_DEPOSITS_FDIC" hidden="1">"c6554"</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TEMP_IMPAIR_LOSS_HTM_AFS_FFIEC" hidden="1">"c25845"</definedName>
    <definedName name="IQ_OTHER_TIME_DEPOSITS_THRIFT" hidden="1">"c25569"</definedName>
    <definedName name="IQ_OTHER_TRANSACTIONS_FDIC" hidden="1">"c6504"</definedName>
    <definedName name="IQ_OTHER_UNUSED_COMMITMENTS_FDIC" hidden="1">"c6530"</definedName>
    <definedName name="IQ_OTHER_UNUSUAL_CM" hidden="1">"c1561"</definedName>
    <definedName name="IQ_OTHER_UNUSUAL_SUPPL_CM" hidden="1">"c1496"</definedName>
    <definedName name="IQ_OUTSTANDING_BALANCE_CONTRACTUAL_PURCHASED_CREDIT_IMPAIRED_LOANS_THRIFT" hidden="1">"c25237"</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DJUSTED_OPERATING_INCOME_THRIFT" hidden="1">"c25684"</definedName>
    <definedName name="IQ_OVERHEAD_EXP_AVG_ASSETS_THRIFT" hidden="1">"c25652"</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PARTICIPATION_POOLS_RESIDENTIAL_MORTGAGES_FDIC" hidden="1">"c6403"</definedName>
    <definedName name="IQ_PASS_THROUGH_MBS_THRIFT" hidden="1">"c24829"</definedName>
    <definedName name="IQ_PASSBOOK_ACCOUNTS_INC_NONDEMAND_ESCROWS_THRIFT" hidden="1">"c25000"</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LOANS_GROSS_LOANS_THRIFT" hidden="1">"c25737"</definedName>
    <definedName name="IQ_PERCENT_ASSETS_TEST_THRIFT" hidden="1">"c25587"</definedName>
    <definedName name="IQ_PERCENT_INSURED_FDIC" hidden="1">"c6374"</definedName>
    <definedName name="IQ_PERIODDATE_FDIC" hidden="1">"c13646"</definedName>
    <definedName name="IQ_PERIODDATE_THRIFT" hidden="1">"c25897"</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URRENT_TAXES" hidden="1">"c20956"</definedName>
    <definedName name="IQ_PERSONAL_DISPOSABLE_INCOME" hidden="1">"c20957"</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TRANSFER_RECEIPTS" hidden="1">"c20981"</definedName>
    <definedName name="IQ_PERSONAL_INCOME_TRANSFER_RECEIPTS_OTHER" hidden="1">"c20982"</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THRIFT" hidden="1">"c25662"</definedName>
    <definedName name="IQ_PLEDGED_LOANS_THRIFT" hidden="1">"c24936"</definedName>
    <definedName name="IQ_PLEDGED_SECURITIES_FDIC" hidden="1">"c6401"</definedName>
    <definedName name="IQ_PLEDGED_SECURITIES_FFIEC" hidden="1">"c24743"</definedName>
    <definedName name="IQ_PLEDGED_TRADING_ASSETS_THRIFT" hidden="1">"c24937"</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OPULATION" hidden="1">"c20994"</definedName>
    <definedName name="IQ_POPULATION_FC" hidden="1">"c20995"</definedName>
    <definedName name="IQ_PORTFOLIO_INVESTMENT_NET" hidden="1">"c20996"</definedName>
    <definedName name="IQ_PORTFOLIO_SHARES" hidden="1">"c19116"</definedName>
    <definedName name="IQ_PRE_TAX_INCOME_FDIC" hidden="1">"c6581"</definedName>
    <definedName name="IQ_PREF_ISSUED_CM" hidden="1">"c1047"</definedName>
    <definedName name="IQ_PREF_OTHER_CM" hidden="1">"c1055"</definedName>
    <definedName name="IQ_PREF_REP_CM" hidden="1">"c1062"</definedName>
    <definedName name="IQ_PREFERRED_DEPOSITS_THRIFT" hidden="1">"c24996"</definedName>
    <definedName name="IQ_PREFERRED_FDIC" hidden="1">"c6349"</definedName>
    <definedName name="IQ_PREFERRED_STOCK_DIVIDENDS_DECLARED_SAVINGS_ASSOCIATION_THRIFT" hidden="1">"c25010"</definedName>
    <definedName name="IQ_PREMISES_EQUIPMENT_FDIC" hidden="1">"c6577"</definedName>
    <definedName name="IQ_PRETAX_RETURN_ASSETS_FDIC" hidden="1">"c6731"</definedName>
    <definedName name="IQ_PRICE_SALES" hidden="1">"c17552"</definedName>
    <definedName name="IQ_PRIMARY_EST_CONSOLIDATION" hidden="1">"c16246"</definedName>
    <definedName name="IQ_PRIMARY_EST_CONSOLIDATION_CIQ" hidden="1">"c16247"</definedName>
    <definedName name="IQ_PRIOR_PERIOD_ADJUSTMENTS_SAVINGS_ASSOCIATION_THRIFT" hidden="1">"c25017"</definedName>
    <definedName name="IQ_PRIVATELY_ISSUED_MORTGAGE_BACKED_SECURITIES_FDIC" hidden="1">"c6407"</definedName>
    <definedName name="IQ_PRIVATELY_ISSUED_MORTGAGE_PASS_THROUGHS_FDIC" hidden="1">"c6405"</definedName>
    <definedName name="IQ_PROVISION_LL_AVG_LOANS_THRIFT" hidden="1">"c25639"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ES_AVG_ASSETS_THRIFT" hidden="1">"c25653"</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OTHER_MORTGAGE_BACKED_SEC_THRIFT" hidden="1">"c25314"</definedName>
    <definedName name="IQ_PURCHASES_PASS_THROUGH_MORTGAGE_BACKED_SEC_THRIFT" hidden="1">"c25311"</definedName>
    <definedName name="IQ_QTD" hidden="1">750000</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ABLE_PREFERRED_T2_THRIFT" hidden="1">"c25041"</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ALL_OTHER_ACCOUNTS_THRIFT" hidden="1">"c25436"</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EMPLOYEE_BENEFIT_RETIREMENT_RELATED_ACCOUNTS_THRIFT" hidden="1">"c25420"</definedName>
    <definedName name="IQ_RE_FORECLOSURE_FDIC" hidden="1">"c6332"</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INVEST_FDIC" hidden="1">"c6331"</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DUE_30_89_FFIEC" hidden="1">"c25826"</definedName>
    <definedName name="IQ_RE_LOANS_DUE_90_FFIEC" hidden="1">"c25827"</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PERSONAL_TRUST_AGENCY_INV_MANAGEMENT_ACCOUNTS_THRIFT" hidden="1">"c25404"</definedName>
    <definedName name="IQ_REAL_DOMESTIC_PURCHASES" hidden="1">"c20997"</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IPROCAL_BROKERED_DEPOSITS_THRIFT" hidden="1">"c24997"</definedName>
    <definedName name="IQ_RECORDED_INV_PURCHASED_CREDIT_IMPAIRED_LOANS_THRIFT" hidden="1">"c25238"</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GVA_THRIFT" hidden="1">"c25094"</definedName>
    <definedName name="IQ_RECOVERIES_HOME_EQUITY_LINES_FDIC" hidden="1">"c6705"</definedName>
    <definedName name="IQ_RECOVERIES_OTHER_CONSUMER_LOANS_FDIC" hidden="1">"c6703"</definedName>
    <definedName name="IQ_RECOVERIES_OTHER_LOANS_FDIC" hidden="1">"c6706"</definedName>
    <definedName name="IQ_RECOVERIES_TVA_THRIFT" hidden="1">"c25108"</definedName>
    <definedName name="IQ_RELATED_PLANS_FDIC" hidden="1">"c6320"</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SIDUAL_INTERESTS_INT_ONLY_STRIPS_THRIFT" hidden="1">"c24939"</definedName>
    <definedName name="IQ_RESIDUAL_INTERESTS_THRIFT" hidden="1">"c24938"</definedName>
    <definedName name="IQ_RESTATEMENTS_NET_FDIC" hidden="1">"c6500"</definedName>
    <definedName name="IQ_RESTRUCTURE_CM"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SALES_BUILDING_MATERIAL" hidden="1">"c21087"</definedName>
    <definedName name="IQ_RETAIL_SALES_CLOTHING" hidden="1">"c21088"</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SPORTING_GOODS" hidden="1">"c21097"</definedName>
    <definedName name="IQ_RETAIL_SALES_TOTAL" hidden="1">"c21098"</definedName>
    <definedName name="IQ_RETAIL_SALES_TOTAL_EX_MOTOR_VEHICLE" hidden="1">"c21099"</definedName>
    <definedName name="IQ_RETAIL_SALES_YOY_PCT" hidden="1">"c21100"</definedName>
    <definedName name="IQ_RETAINED_EARNINGS_AVERAGE_EQUITY_FDIC" hidden="1">"c6733"</definedName>
    <definedName name="IQ_RETAINED_EARNINGS_EQUITY_THRIFT" hidden="1">"c25633"</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_CM" hidden="1">"c1115"</definedName>
    <definedName name="IQ_RETURN_ASSETS_FDIC" hidden="1">"c6730"</definedName>
    <definedName name="IQ_RETURN_EQUITY_CM" hidden="1">"c1120"</definedName>
    <definedName name="IQ_RETURN_EQUITY_FDIC" hidden="1">"c6732"</definedName>
    <definedName name="IQ_REVALUATION_GAINS_FDIC" hidden="1">"c6428"</definedName>
    <definedName name="IQ_REVALUATION_LOSSES_FDIC" hidden="1">"c6429"</definedName>
    <definedName name="IQ_REVENUE_BEFORE_LL_THRIFT" hidden="1">"c24782"</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OLVING_LOANS_GROSS_LOANS_THRIFT" hidden="1">"c25723"</definedName>
    <definedName name="IQ_REVOLVING_LOANS_RISK_BASED_CAPITAL_THRIFT" hidden="1">"c25708"</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ISK_WEIGHTED_ASSETS_BEFORE_EXCESS_ALLOWANCE_LL_LOSSES_THRIFT" hidden="1">"c25077"</definedName>
    <definedName name="IQ_RISK_WEIGHTED_ASSETS_FDIC" hidden="1">"c6370"</definedName>
    <definedName name="IQ_RISK_WEIGHTED_ASSETS_LOW_LEVEL_RECOURSE_RESIDUAL_INTERESTS_THRIFT" hidden="1">"c25075"</definedName>
    <definedName name="IQ_RSSD_ID_FFIEC" hidden="1">"c20506"</definedName>
    <definedName name="IQ_SALARIES_EMPLOYEE_BENEFITS_THRIFT" hidden="1">"c24786"</definedName>
    <definedName name="IQ_SALARY_FDIC" hidden="1">"c6576"</definedName>
    <definedName name="IQ_SALE_CONVERSION_RETIREMENT_STOCK_FDIC" hidden="1">"c6661"</definedName>
    <definedName name="IQ_SALE_INTAN_CF_CM" hidden="1">"c1133"</definedName>
    <definedName name="IQ_SALE_PPE_CF_CM" hidden="1">"c1139"</definedName>
    <definedName name="IQ_SALE_PROCEEDS_RENTAL_ASSETS" hidden="1">"c26974"</definedName>
    <definedName name="IQ_SALE_REAL_ESTATE_CF_CM" hidden="1">"c1145"</definedName>
    <definedName name="IQ_SALES_COMM_NON_MORTGAGE_LOANS_THRIFT" hidden="1">"c25340"</definedName>
    <definedName name="IQ_SALES_CONSUMER_NON_MORTGAGE_LOANS_THRIFT" hidden="1">"c25342"</definedName>
    <definedName name="IQ_SALES_OTHER_MORTGAGE_BACKED_SEC_THRIFT" hidden="1">"c25315"</definedName>
    <definedName name="IQ_SALES_PASS_THROUGH_MORTGAGE_BACKED_SEC_THRIFT" hidden="1">"c25312"</definedName>
    <definedName name="IQ_SAVINGS_ASSOCIATION_EQUITY_CAPITAL_BEGINNING_BALANCE_FROM_PRIOR_QTR_THRIFT" hidden="1">"c25008"</definedName>
    <definedName name="IQ_SAVINGS_ASSOCIATION_EQUITY_CAPITAL_ENDING_BALANCE_THRIFT" hidden="1">"c25019"</definedName>
    <definedName name="IQ_SEC_BACKED_NON_MORTGAGE_LOANS_THRIFT" hidden="1">"c24825"</definedName>
    <definedName name="IQ_SEC_BACKED_US_GOVT_ELIGIBLE_0_PCT_RISK_WEIGHT_THRIFT" hidden="1">"c25052"</definedName>
    <definedName name="IQ_SEC_ISSUED_US_AFS_AMORT_COST_FFIEC" hidden="1">"c20492"</definedName>
    <definedName name="IQ_SEC_ISSUED_US_AFS_FAIR_VAL_FFIEC" hidden="1">"c20457"</definedName>
    <definedName name="IQ_SEC_RISK_WEIGHTED_100_PCT_MORE_UNDER_RATINGS_THRIFT" hidden="1">"c25071"</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COMMERCIAL_LOANS_THRIFT" hidden="1">"c24854"</definedName>
    <definedName name="IQ_SECURED_FARMLAND_CHARGE_OFFS_FDIC" hidden="1">"c6593"</definedName>
    <definedName name="IQ_SECURED_FARMLAND_NET_CHARGE_OFFS_FDIC" hidden="1">"c6631"</definedName>
    <definedName name="IQ_SECURED_FARMLAND_RECOVERIES_FDIC" hidden="1">"c6612"</definedName>
    <definedName name="IQ_SECURED_FED_FUNDS_PURCHASED_TOTAL_ASSETS_THRIFT" hidden="1">"c25703"</definedName>
    <definedName name="IQ_SECURED_FEDERAL_FUNDS_PURCHASED_THRIFT" hidden="1">"c25573"</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TM_AMORT_COST_FFIEC" hidden="1">"c20436"</definedName>
    <definedName name="IQ_SECURITIES_HTM_FAIR_VAL_FFIEC" hidden="1">"c20471"</definedName>
    <definedName name="IQ_SECURITIES_ISSUED_STATES_FDIC" hidden="1">"c6300"</definedName>
    <definedName name="IQ_SECURITIES_ISSUED_US_HTM_AMORT_COST_FFIEC" hidden="1">"c20440"</definedName>
    <definedName name="IQ_SECURITIES_ISSUED_US_HTM_FAIR_VAL_FFIEC" hidden="1">"c20475"</definedName>
    <definedName name="IQ_SECURITIES_LENT_FDIC" hidden="1">"c6532"</definedName>
    <definedName name="IQ_SECURITIES_UNDERWRITING_FDIC" hidden="1">"c6529"</definedName>
    <definedName name="IQ_SECURITIZED_DEBT" hidden="1">"c17897"</definedName>
    <definedName name="IQ_SECURITIZED_DEBT_PCT" hidden="1">"c18011"</definedName>
    <definedName name="IQ_SERVICE_CHARGES_COMM_FEE_DOM_FFIEC" hidden="1">"c25821"</definedName>
    <definedName name="IQ_SERVICE_CHARGES_FDIC" hidden="1">"c6572"</definedName>
    <definedName name="IQ_SERVICING_ASSETS_MORTGAGE_LOANS_THRIFT" hidden="1">"c24888"</definedName>
    <definedName name="IQ_SERVICING_ASSETS_NON_MORTGAGE_LOANS_THRIFT" hidden="1">"c24889"</definedName>
    <definedName name="IQ_SHAREOUTSTANDING" hidden="1">"c1347"</definedName>
    <definedName name="IQ_SHORT_BUSINESS_DESCRIPTION" hidden="1">"c24668"</definedName>
    <definedName name="IQ_SHORT_TERM_INV_SHORT_TERM_NONCORE_FUNDING_THRIFT" hidden="1">"c25625"</definedName>
    <definedName name="IQ_SHORT_TERM_INV_TOTAL_ASSETS_THRIFT" hidden="1">"c25695"</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_CM" hidden="1">"c1171"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UNSECURED_BONDS_NOTES" hidden="1">"c17891"</definedName>
    <definedName name="IQ_SR_UNSECURED_BONDS_NOTES_PCT" hidden="1">"c18005"</definedName>
    <definedName name="IQ_ST_DEBT_CM" hidden="1">"c1178"</definedName>
    <definedName name="IQ_ST_DEBT_DERIVATIVES" hidden="1">"c17741"</definedName>
    <definedName name="IQ_ST_DEBT_ISSUED_CM" hidden="1">"c1183"</definedName>
    <definedName name="IQ_ST_DEBT_REPAID_CM" hidden="1">"c1191"</definedName>
    <definedName name="IQ_STANDBY_LETTERS_CREDIT_THRIFT" hidden="1">"c25614"</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MUNI_OBLIGATIONS_THRIFT" hidden="1">"c24824"</definedName>
    <definedName name="IQ_STATE_OF_INC" hidden="1">"c18104"</definedName>
    <definedName name="IQ_STATES_NONTRANSACTION_ACCOUNTS_FDIC" hidden="1">"c6547"</definedName>
    <definedName name="IQ_STATES_TOTAL_DEPOSITS_FDIC" hidden="1">"c6473"</definedName>
    <definedName name="IQ_STATES_TRANSACTION_ACCOUNTS_FDIC" hidden="1">"c6539"</definedName>
    <definedName name="IQ_STOCK_ISSUED_SAVINGS_ASSOCIATION_THRIFT" hidden="1">"c25012"</definedName>
    <definedName name="IQ_STOCK_MARKET_INDEX" hidden="1">"c21101"</definedName>
    <definedName name="IQ_STOCK_RETIRED_SAVINGS_ASSOCIATION_THRIFT" hidden="1">"c25013"</definedName>
    <definedName name="IQ_STYLE_GROWTH_VALUE" hidden="1">"c19203"</definedName>
    <definedName name="IQ_STYLE_HIGH_YIELD" hidden="1">"c19204"</definedName>
    <definedName name="IQ_STYLE_MARKET_CAP" hidden="1">"c19202"</definedName>
    <definedName name="IQ_STYLE_REPORTED" hidden="1">"c19205"</definedName>
    <definedName name="IQ_SUB_DEBENTURES_THRIFT" hidden="1">"c24902"</definedName>
    <definedName name="IQ_SUB_DEBT_FDIC" hidden="1">"c6346"</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RPLUS_FDIC" hidden="1">"c6351"</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TANGIBLE_ASSETS_THRIFT" hidden="1">"c25088"</definedName>
    <definedName name="IQ_TANGIBLE_COMMON_EQUITY_THRIFT" hidden="1">"c25086"</definedName>
    <definedName name="IQ_TANGIBLE_EQUITY_RATIO_THRIFT" hidden="1">"c25084"</definedName>
    <definedName name="IQ_TANGIBLE_EQUITY_THRIFT" hidden="1">"c25087"</definedName>
    <definedName name="IQ_TANGIBLE_TIER_1_LEVERAGE_RATIO_THRIFT" hidden="1">"c25631"</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EV_EBITDA_CAPEX" hidden="1">"c17553"</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RATIO_THRIFT" hidden="1">"c25081"</definedName>
    <definedName name="IQ_TIER_1_CAPITAL_REQUIREMENT_ADJUSTED_ASSETS_THRIFT" hidden="1">"c25039"</definedName>
    <definedName name="IQ_TIER_1_CAPITAL_T1_THRIFT" hidden="1">"c25029"</definedName>
    <definedName name="IQ_TIER_1_RISK_BASED_CAPITAL_RATIO_FDIC" hidden="1">"c6746"</definedName>
    <definedName name="IQ_TIER_1_RISK_BASED_CAPITAL_RATIO_THRIFT" hidden="1">"c25083"</definedName>
    <definedName name="IQ_TIER_2_CAPITAL_T2_THRIFT" hidden="1">"c25045"</definedName>
    <definedName name="IQ_TIER_ONE_FDIC" hidden="1">"c6369"</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THAN_100K_FDIC" hidden="1">"c6465"</definedName>
    <definedName name="IQ_TIME_DEPOSITS_MORE_THAN_100K_FDIC" hidden="1">"c6470"</definedName>
    <definedName name="IQ_TIME_DEPOSITS_THRIFT" hidden="1">"c25001"</definedName>
    <definedName name="IQ_TODAY" hidden="1">0</definedName>
    <definedName name="IQ_TOTAL_1_4_FAMILY_LOANS_TOTAL_LOANS_THRIFT" hidden="1">"c25741"</definedName>
    <definedName name="IQ_TOTAL_ALLOWABLE_EXCLUSIONS_THRIFT" hidden="1">"c25567"</definedName>
    <definedName name="IQ_TOTAL_AR_CM" hidden="1">"c1231"</definedName>
    <definedName name="IQ_TOTAL_ASSETS_ADJUSTED_ASSETS_THRIFT" hidden="1">"c25030"</definedName>
    <definedName name="IQ_TOTAL_ASSETS_FDIC" hidden="1">"c6339"</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THRIFT" hidden="1">"c24894"</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CASH_DEPOSITS_INV_SEC_THRIFT" hidden="1">"c24828"</definedName>
    <definedName name="IQ_TOTAL_CHARGE_OFFS_FDIC" hidden="1">"c6603"</definedName>
    <definedName name="IQ_TOTAL_COMMON_EQUITY_THRIFT" hidden="1">"c25085"</definedName>
    <definedName name="IQ_TOTAL_COMMON_EQUITY_TOTAL_ASSETS_THRIFT" hidden="1">"c25739"</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_ISSUED_CM" hidden="1">"c1253"</definedName>
    <definedName name="IQ_TOTAL_DEBT_REPAID_CM" hidden="1">"c1260"</definedName>
    <definedName name="IQ_TOTAL_DEBT_SECURITIES_FDIC" hidden="1">"c6410"</definedName>
    <definedName name="IQ_TOTAL_DEPOSITS_FDIC" hidden="1">"c6342"</definedName>
    <definedName name="IQ_TOTAL_DEPOSITS_THRIFT" hidden="1">"c24984"</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S_FDIC" hidden="1">"c6355"</definedName>
    <definedName name="IQ_TOTAL_EQUITY_CAPITAL_INC_MINORITY_INT_THRIFT" hidden="1">"c24927"</definedName>
    <definedName name="IQ_TOTAL_EQUITY_CAPITAL_T1_THRIFT" hidden="1">"c25021"</definedName>
    <definedName name="IQ_TOTAL_EQUITY_CAPITAL_THRIFT" hidden="1">"c24925"</definedName>
    <definedName name="IQ_TOTAL_EQUITY_INV_NOT_CARRIED_FV_THRIFT" hidden="1">"c24879"</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INCLUDED_IN_TOTAL_ALLOWABLE_EXCLUSIONS_THRIFT" hidden="1">"c25568"</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NT_EXP_THRIFT" hidden="1">"c24764"</definedName>
    <definedName name="IQ_TOTAL_INT_INCOME_THRIFT" hidden="1">"c24753"</definedName>
    <definedName name="IQ_TOTAL_LEASES_TOTAL_LOANS_THRIFT" hidden="1">"c25751"</definedName>
    <definedName name="IQ_TOTAL_LIAB_CM" hidden="1">"c1278"</definedName>
    <definedName name="IQ_TOTAL_LIAB_EQUITY_FDIC" hidden="1">"c6354"</definedName>
    <definedName name="IQ_TOTAL_LIABILITIES_EQUITY_THRIFT" hidden="1">"c24928"</definedName>
    <definedName name="IQ_TOTAL_LIABILITIES_FDIC" hidden="1">"c6348"</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OANS_IN_PROCESS_FORECLOSURE_THRIFT" hidden="1">"c25310"</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OPER_EXP_CM" hidden="1">"c1284"</definedName>
    <definedName name="IQ_TOTAL_OTHER_ASSETS_THRIFT" hidden="1">"c24883"</definedName>
    <definedName name="IQ_TOTAL_OTHER_TEMP_IMPAIR_LOSS_FFIEC" hidden="1">"c25846"</definedName>
    <definedName name="IQ_TOTAL_OTHER_UNUSED_FFIEC" hidden="1">"c25858"</definedName>
    <definedName name="IQ_TOTAL_PRINCIPAL_AMT_ASSETS_COVERED_RECOURSE_OBLIGATIONS_DIRECT_CREDIT_SUBSTITUTES_THRIFT" hidden="1">"c25615"</definedName>
    <definedName name="IQ_TOTAL_RECOVERIES_FDIC" hidden="1">"c6622"</definedName>
    <definedName name="IQ_TOTAL_RECOVERIES_THRIFT" hidden="1">"c25475"</definedName>
    <definedName name="IQ_TOTAL_RESERVES" hidden="1">"c21102"</definedName>
    <definedName name="IQ_TOTAL_REV_BNK_FDIC" hidden="1">"c6786"</definedName>
    <definedName name="IQ_TOTAL_REV_CM" hidden="1">"c1303"</definedName>
    <definedName name="IQ_TOTAL_REVENUE_THRIFT" hidden="1">"c24785"</definedName>
    <definedName name="IQ_TOTAL_RISK_BASED_CAPITAL_RATIO_FDIC" hidden="1">"c6747"</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THRIFT" hidden="1">"c25079"</definedName>
    <definedName name="IQ_TOTAL_SECURITIES_FDIC" hidden="1">"c6306"</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TIME_DEPOSITS_FDIC" hidden="1">"c6497"</definedName>
    <definedName name="IQ_TOTAL_TIME_DEPOSITS_TOTAL_DEPOSITS_THRIFT" hidden="1">"c25780"</definedName>
    <definedName name="IQ_TOTAL_TIME_SAVINGS_DEPOSITS_FDIC" hidden="1">"c6498"</definedName>
    <definedName name="IQ_TOTAL_UNUSED_COMMITMENTS_FDIC" hidden="1">"c6536"</definedName>
    <definedName name="IQ_TOTAL_UNUSUAL_CM" hidden="1">"c5517"</definedName>
    <definedName name="IQ_TR_ADJ_SIZE_FINAL" hidden="1">"c16265"</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CASH_CONSID_PCT_FINAL" hidden="1">"c16268"</definedName>
    <definedName name="IQ_TR_CASH_ST_INVEST_FINAL" hidden="1">"c16266"</definedName>
    <definedName name="IQ_TR_CO_NET_PROCEEDS_ISSUE" hidden="1">"c17571"</definedName>
    <definedName name="IQ_TR_DEBT_CONSID_PCT_FINAL" hidden="1">"c16274"</definedName>
    <definedName name="IQ_TR_EARNOUTS_FINAL" hidden="1">"c16262"</definedName>
    <definedName name="IQ_TR_EX_OVER_SHARES_ISSUE" hidden="1">"c17566"</definedName>
    <definedName name="IQ_TR_GROSS_PROCEEDS_ISSUE" hidden="1">"c17568"</definedName>
    <definedName name="IQ_TR_HYBRID_CONSID_PCT_FINAL" hidden="1">"c16276"</definedName>
    <definedName name="IQ_TR_IMPLIED_EQ_BV_FINAL" hidden="1">"c16255"</definedName>
    <definedName name="IQ_TR_IMPLIED_EQ_FINAL" hidden="1">"c16253"</definedName>
    <definedName name="IQ_TR_IMPLIED_EQ_NI_LTM_FINAL" hidden="1">"c16254"</definedName>
    <definedName name="IQ_TR_IMPLIED_EV_EBIT_FINAL" hidden="1">"c16252"</definedName>
    <definedName name="IQ_TR_IMPLIED_EV_EBIT_FWD" hidden="1">"c17878"</definedName>
    <definedName name="IQ_TR_IMPLIED_EV_EBITDA_FINAL" hidden="1">"c16251"</definedName>
    <definedName name="IQ_TR_IMPLIED_EV_EBITDA_FWD" hidden="1">"c17877"</definedName>
    <definedName name="IQ_TR_IMPLIED_EV_FINAL" hidden="1">"c16249"</definedName>
    <definedName name="IQ_TR_IMPLIED_EV_REV_FINAL" hidden="1">"c16250"</definedName>
    <definedName name="IQ_TR_IMPLIED_EV_REV_FWD" hidden="1">"c17876"</definedName>
    <definedName name="IQ_TR_IPO_TRANSACTION_ID" hidden="1">"c17554"</definedName>
    <definedName name="IQ_TR_LEAD_UNDERWRITERS" hidden="1">"c17576"</definedName>
    <definedName name="IQ_TR_NET_ASSUM_LIABILITIES_FINAL" hidden="1">"c16264"</definedName>
    <definedName name="IQ_TR_OFFER_PER_SHARE_FINAL" hidden="1">"c16257"</definedName>
    <definedName name="IQ_TR_OFFER_PRICE_BV_FWD" hidden="1">"c17880"</definedName>
    <definedName name="IQ_TR_OFFER_PRICE_EARNINGS_FWD" hidden="1">"c17879"</definedName>
    <definedName name="IQ_TR_OPTIONS_CONSID_PCT_FINAL" hidden="1">"c16278"</definedName>
    <definedName name="IQ_TR_OTHER_CONSID_FINAL" hidden="1">"c16261"</definedName>
    <definedName name="IQ_TR_PCT_SOUGHT_ACQUIRED_FINAL" hidden="1">"c16256"</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REF_CONSID_PCT_FINAL" hidden="1">"c16272"</definedName>
    <definedName name="IQ_TR_PROCEEDS_EX_OVER_ISSUE" hidden="1">"c17574"</definedName>
    <definedName name="IQ_TR_REG_OVER_SHARES_ISSUE" hidden="1">"c17565"</definedName>
    <definedName name="IQ_TR_REG_OVER_VALUE_ISSUE" hidden="1">"c17572"</definedName>
    <definedName name="IQ_TR_REMAIN_MONETARY_VALUE" hidden="1">"c18099"</definedName>
    <definedName name="IQ_TR_REMAIN_NUMBER_SHARES" hidden="1">"c18101"</definedName>
    <definedName name="IQ_TR_REMAIN_PCT_SHARES" hidden="1">"c18100"</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H_NET_PROCEEDS_ISSUE" hidden="1">"c17570"</definedName>
    <definedName name="IQ_TR_SHELF_EXP_EXPIRATION_DATE" hidden="1">"c18102"</definedName>
    <definedName name="IQ_TR_SHELF_EXPIRED_DATE" hidden="1">"c18103"</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OCK_CONSID_PCT_FINAL" hidden="1">"c16270"</definedName>
    <definedName name="IQ_TR_TARGET_BV_SHARE_EST" hidden="1">"c17885"</definedName>
    <definedName name="IQ_TR_TARGET_EBIT_EST" hidden="1">"c17883"</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REVENUE_EST" hidden="1">"c17881"</definedName>
    <definedName name="IQ_TR_TOTAL_CASH_FINAL" hidden="1">"c16267"</definedName>
    <definedName name="IQ_TR_TOTAL_CONSID_SH_FINAL" hidden="1">"c16260"</definedName>
    <definedName name="IQ_TR_TOTAL_DEBT_FINAL" hidden="1">"c16273"</definedName>
    <definedName name="IQ_TR_TOTAL_EX_OVER_VALUE_ISSUE" hidden="1">"c17573"</definedName>
    <definedName name="IQ_TR_TOTAL_GROSS_TV_FINAL" hidden="1">"c16259"</definedName>
    <definedName name="IQ_TR_TOTAL_HYBRID_FINAL" hidden="1">"c16275"</definedName>
    <definedName name="IQ_TR_TOTAL_NET_TV_FINAL" hidden="1">"c16258"</definedName>
    <definedName name="IQ_TR_TOTAL_OPTIONS_BUYER_FINAL" hidden="1">"c16277"</definedName>
    <definedName name="IQ_TR_TOTAL_OPTIONS_FINAL" hidden="1">"c16263"</definedName>
    <definedName name="IQ_TR_TOTAL_PREFERRED_FINAL" hidden="1">"c16271"</definedName>
    <definedName name="IQ_TR_TOTAL_STOCK_FINAL" hidden="1">"c16269"</definedName>
    <definedName name="IQ_TR_UNDERWRITER_COMP_ISSUE" hidden="1">"c17569"</definedName>
    <definedName name="IQ_TR_UNDERWRITERS_OTHER" hidden="1">"c17577"</definedName>
    <definedName name="IQ_TRADE_BALANCE_USD" hidden="1">"c21103"</definedName>
    <definedName name="IQ_TRADING_ACCOUNT_GAINS_FEES_FDIC" hidden="1">"c6573"</definedName>
    <definedName name="IQ_TRADING_ASSETS_FDIC" hidden="1">"c6328"</definedName>
    <definedName name="IQ_TRADING_LIABILITIES_FDIC" hidden="1">"c6344"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ACTION_ACCOUNTS_FDIC" hidden="1">"c6544"</definedName>
    <definedName name="IQ_TRANSACTION_ACCOUNTS_INC_DEMAND_DEPOSITS_THRIFT" hidden="1">"c24998"</definedName>
    <definedName name="IQ_TRANSACTION_ACCOUNTS_TOTAL_DEPOSITS_THRIFT" hidden="1">"c25777"</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Y_OTHER_EQUITY_CM" hidden="1">"c1314"</definedName>
    <definedName name="IQ_TREASURY_STOCK_TRANSACTIONS_FDIC" hidden="1">"c6501"</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WELVE_MONTHS_FIXED_AND_FLOATING_FDIC" hidden="1">"c6420"</definedName>
    <definedName name="IQ_TWELVE_MONTHS_MORTGAGE_PASS_THROUGHS_FDIC" hidden="1">"c6412"</definedName>
    <definedName name="IQ_UNAMORTIZED_YIELD_ADJUSTMENTS_THRIFT" hidden="1">"c24898"</definedName>
    <definedName name="IQ_UNDIVIDED_PROFITS_FDIC" hidden="1">"c6352"</definedName>
    <definedName name="IQ_UNDRAWN_SECURITIZED" hidden="1">"c17900"</definedName>
    <definedName name="IQ_UNEARN_REV_CURRENT_CM" hidden="1">"c1324"</definedName>
    <definedName name="IQ_UNEARNED_INCOME_FDIC" hidden="1">"c6324"</definedName>
    <definedName name="IQ_UNEARNED_INCOME_FOREIGN_FDIC" hidden="1">"c6385"</definedName>
    <definedName name="IQ_UNEMPLOY_RATE" hidden="1">"c21104"</definedName>
    <definedName name="IQ_UNINSURED_DEPOSITS_THRIFT" hidden="1">"c24995"</definedName>
    <definedName name="IQ_UNPROFITABLE_INSTITUTIONS_FDIC" hidden="1">"c6722"</definedName>
    <definedName name="IQ_UNREALIZED_GAINS_AFS_EQUITY_SEC_T2_THRIFT" hidden="1">"c25040"</definedName>
    <definedName name="IQ_UNSECURED_COMMERCIAL_LOANS_THRIFT" hidden="1">"c24855"</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ED_LOAN_COMMITMENTS_FDIC" hidden="1">"c6368"</definedName>
    <definedName name="IQ_US_AGENCY_OBLIG_HTM_AMORT_COST_FFIEC" hidden="1">"c20438"</definedName>
    <definedName name="IQ_US_AGENCY_OBLIG_HTM_FAIR_VAL_FFIEC" hidden="1">"c20473"</definedName>
    <definedName name="IQ_US_AGENCY_OBLIGATIONS_AFS_AMORT_COST_FFIEC" hidden="1">"c20490"</definedName>
    <definedName name="IQ_US_AGENCY_OBLIGATIONS_AFS_FAIR_VAL_FFIEC" hidden="1">"c20455"</definedName>
    <definedName name="IQ_US_AGENCY_SPONSORED_ENTERPRISE_SEC_THRIFT" hidden="1">"c24822"</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AGENCY_SPONSORED_ENTERPRISE_SEC_INV_SEC_THRIFT" hidden="1">"c25671"</definedName>
    <definedName name="IQ_US_SPONSORED_AGENCY_OBLIG_AFS_AMORT_COST_FFIEC" hidden="1">"c20491"</definedName>
    <definedName name="IQ_US_SPONSORED_AGENCY_OBLIG_AFS_FAIR_VAL_FFIEC" hidden="1">"c20456"</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URITIES_FDIC" hidden="1">"c6298"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VALUATION_ALLOWANCES_FDIC" hidden="1">"c6400"</definedName>
    <definedName name="IQ_VALUE_CUSTOMER_ASSETS" hidden="1">"c20433"</definedName>
    <definedName name="IQ_VARIABLE_RATE_DEBT" hidden="1">"c17895"</definedName>
    <definedName name="IQ_VARIABLE_RATE_DEBT_PCT" hidden="1">"c18009"</definedName>
    <definedName name="IQ_VC_REVENUE_FDIC" hidden="1">"c6667"</definedName>
    <definedName name="IQ_VOLATILE_LIABILITIES_FDIC" hidden="1">"c6364"</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EEK" hidden="1">50000</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SALES_ALCOHOL" hidden="1">"c21149"</definedName>
    <definedName name="IQ_WHOLESALE_SALES_APPAREL" hidden="1">"c21150"</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URNITURE" hidden="1">"c21159"</definedName>
    <definedName name="IQ_WHOLESALE_SALES_GROCERIES" hidden="1">"c21160"</definedName>
    <definedName name="IQ_WHOLESALE_SALES_HARDWARE" hidden="1">"c21161"</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TOTAL" hidden="1">"c21170"</definedName>
    <definedName name="IQ_WRITTEN_OPTION_CONTRACTS_FDIC" hidden="1">"c6509"</definedName>
    <definedName name="IQ_WRITTEN_OPTION_CONTRACTS_FX_RISK_FDIC" hidden="1">"c6514"</definedName>
    <definedName name="IQ_WRITTEN_OPTION_CONTRACTS_NON_FX_IR_FDIC" hidden="1">"c6519"</definedName>
    <definedName name="IQ_XDIV_DATE_LIST" hidden="1">"c17416"</definedName>
    <definedName name="IQ_YIELD_CURVE_LIST" hidden="1">"c19250"</definedName>
    <definedName name="IQ_YTD" hidden="1">3000</definedName>
    <definedName name="IQ_YTDMONTH" hidden="1">130000</definedName>
    <definedName name="IQ_ZERO_COUPON_DEBT" hidden="1">"c17896"</definedName>
    <definedName name="IQ_ZERO_COUPON_DEBT_PCT" hidden="1">"c18010"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6" l="1"/>
  <c r="F31" i="6" s="1"/>
  <c r="F21" i="6"/>
  <c r="F20" i="6"/>
  <c r="F19" i="6"/>
  <c r="F18" i="6"/>
  <c r="B18" i="6"/>
  <c r="B19" i="6" s="1"/>
  <c r="B20" i="6" s="1"/>
  <c r="B21" i="6" s="1"/>
  <c r="F17" i="6"/>
  <c r="F23" i="6" l="1"/>
  <c r="F35" i="6" s="1"/>
  <c r="F37" i="6" s="1"/>
  <c r="H65" i="4"/>
  <c r="I65" i="4" s="1"/>
  <c r="G65" i="4"/>
  <c r="I42" i="4"/>
  <c r="G42" i="4"/>
  <c r="I38" i="4"/>
  <c r="H28" i="4"/>
  <c r="G34" i="4" s="1"/>
  <c r="I23" i="4"/>
  <c r="I17" i="4"/>
  <c r="I19" i="4" s="1"/>
  <c r="H19" i="4" s="1"/>
  <c r="H8" i="4"/>
  <c r="I8" i="4" s="1"/>
  <c r="I7" i="4"/>
  <c r="H29" i="4" l="1"/>
  <c r="G33" i="4"/>
  <c r="I33" i="4"/>
  <c r="H34" i="4" l="1"/>
  <c r="H33" i="4" s="1"/>
  <c r="K33" i="4" s="1"/>
  <c r="H42" i="4"/>
  <c r="I37" i="4" l="1"/>
  <c r="G41" i="4" s="1"/>
  <c r="G45" i="4" s="1"/>
  <c r="I50" i="4" l="1"/>
  <c r="K37" i="4"/>
  <c r="I41" i="4"/>
  <c r="I45" i="4" s="1"/>
  <c r="H41" i="4"/>
  <c r="H45" i="4" s="1"/>
  <c r="I46" i="4" l="1"/>
  <c r="H46" i="4"/>
  <c r="E65" i="4"/>
  <c r="E57" i="4"/>
  <c r="G46" i="4"/>
  <c r="K41" i="4"/>
  <c r="K45" i="4"/>
  <c r="F39" i="1" l="1"/>
  <c r="F35" i="1"/>
  <c r="F17" i="1"/>
  <c r="F30" i="1" s="1"/>
  <c r="E24" i="3" l="1"/>
  <c r="E25" i="3"/>
  <c r="E25" i="1" l="1"/>
  <c r="F7" i="1"/>
  <c r="E8" i="1"/>
  <c r="D31" i="1" l="1"/>
  <c r="D30" i="1" s="1"/>
  <c r="D39" i="1"/>
  <c r="F8" i="1"/>
  <c r="E26" i="1"/>
  <c r="E39" i="1" l="1"/>
  <c r="E31" i="1"/>
  <c r="E30" i="1" s="1"/>
  <c r="H30" i="1" s="1"/>
  <c r="F34" i="1" l="1"/>
  <c r="H34" i="1" s="1"/>
  <c r="F38" i="1" l="1"/>
  <c r="F42" i="1" s="1"/>
  <c r="E38" i="1"/>
  <c r="E42" i="1" s="1"/>
  <c r="D38" i="1"/>
  <c r="D42" i="1" s="1"/>
  <c r="E43" i="1" l="1"/>
  <c r="F43" i="1"/>
  <c r="D43" i="1"/>
  <c r="H38" i="1"/>
  <c r="H42" i="1"/>
</calcChain>
</file>

<file path=xl/sharedStrings.xml><?xml version="1.0" encoding="utf-8"?>
<sst xmlns="http://schemas.openxmlformats.org/spreadsheetml/2006/main" count="178" uniqueCount="61">
  <si>
    <t>Distribution Waterfall</t>
  </si>
  <si>
    <t>Limited Partner</t>
  </si>
  <si>
    <t>General Partner</t>
  </si>
  <si>
    <t>General Partner: Carried Interest</t>
  </si>
  <si>
    <t>General Partner: Equity Invested</t>
  </si>
  <si>
    <t>Capital Invested</t>
  </si>
  <si>
    <t>$</t>
  </si>
  <si>
    <t>%</t>
  </si>
  <si>
    <t>Preferred Return</t>
  </si>
  <si>
    <t>Hurdle Rate</t>
  </si>
  <si>
    <t>Hold Period</t>
  </si>
  <si>
    <t>Total Capital Invested</t>
  </si>
  <si>
    <t>Value of Preferred Return</t>
  </si>
  <si>
    <t>Proceeds Realized</t>
  </si>
  <si>
    <t>Investment Proceeds</t>
  </si>
  <si>
    <t>Capital</t>
  </si>
  <si>
    <t>Carry</t>
  </si>
  <si>
    <t>Dollars</t>
  </si>
  <si>
    <t>Percentage</t>
  </si>
  <si>
    <t>Check</t>
  </si>
  <si>
    <t>Step 1: Return of Capital + Pref Return</t>
  </si>
  <si>
    <t>Step 2: GP Catch-Up</t>
  </si>
  <si>
    <t xml:space="preserve">Step 3: LP / GP Split </t>
  </si>
  <si>
    <t>Totals</t>
  </si>
  <si>
    <t>LP</t>
  </si>
  <si>
    <t>GP (Equity)</t>
  </si>
  <si>
    <t>GP (Carry)</t>
  </si>
  <si>
    <t>Basic Distribution Waterfall</t>
  </si>
  <si>
    <t>ASimpleModel.com</t>
  </si>
  <si>
    <t>LINK</t>
  </si>
  <si>
    <t>DISCLAIMER: 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</si>
  <si>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Build Challenge</t>
  </si>
  <si>
    <t>Build It Challenge</t>
  </si>
  <si>
    <t xml:space="preserve">Capital Invested </t>
  </si>
  <si>
    <t>Figures in Thousands</t>
  </si>
  <si>
    <t>Relevant Links</t>
  </si>
  <si>
    <t>Distribution Waterfall Introduction (YT)</t>
  </si>
  <si>
    <t>Distribution Waterfall Introduction (ASM) Template Available</t>
  </si>
  <si>
    <t>Value of Preferred Return + Original Investment</t>
  </si>
  <si>
    <t>MOIC</t>
  </si>
  <si>
    <t>Returns</t>
  </si>
  <si>
    <t>LP MOIC</t>
  </si>
  <si>
    <t>Data Table: What Happens When You Remove the Pref?</t>
  </si>
  <si>
    <t>LP Return Measured Against Fund Return and Preferred Return</t>
  </si>
  <si>
    <t>FUND RETURN</t>
  </si>
  <si>
    <t>Pref. Return</t>
  </si>
  <si>
    <t>Basic Distribution Waterfall: Knock Out the Preferred Return</t>
  </si>
  <si>
    <t>Management Fee</t>
  </si>
  <si>
    <t>TOTAL</t>
  </si>
  <si>
    <t>Private Equity Fund</t>
  </si>
  <si>
    <t>Private Equity Fund Performance</t>
  </si>
  <si>
    <t>MOIC (Committed Capital)</t>
  </si>
  <si>
    <t>MOIC (Capital Invested)</t>
  </si>
  <si>
    <t>BUT the Return was Achieved on Capital Invested</t>
  </si>
  <si>
    <t>Fee ($)</t>
  </si>
  <si>
    <t>Period</t>
  </si>
  <si>
    <t>Mgmt. Fee (%)</t>
  </si>
  <si>
    <t>Management Fee vs Capital Invested</t>
  </si>
  <si>
    <r>
      <t xml:space="preserve">Private Equity Mgmt Fee </t>
    </r>
    <r>
      <rPr>
        <sz val="14"/>
        <color theme="1"/>
        <rFont val="Calibri"/>
        <family val="2"/>
        <scheme val="minor"/>
      </rPr>
      <t>(Simple Example)</t>
    </r>
  </si>
  <si>
    <t>IRR Required to Achieve MOIC</t>
  </si>
  <si>
    <t>Impact of the Preferred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</si>
</sst>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164" formatCode="0&quot; Yrs&quot;"/>
    <numFmt numFmtId="165" formatCode="[$-409]mmm\-yy;@"/>
    <numFmt numFmtId="166" formatCode="0.0%"/>
    <numFmt numFmtId="167" formatCode="0.0\x"/>
    <numFmt numFmtId="168" formatCode="0.00\x"/>
    <numFmt numFmtId="169" formatCode="0.00\x\ "/>
    <numFmt numFmtId="170" formatCode="0.0\x\ "/>
    <numFmt numFmtId="171" formatCode="&quot;Year &quot;\1"/>
    <numFmt numFmtId="172" formatCode="&quot;Year &quot;0"/>
    <numFmt numFmtId="173" formatCode="0&quot; Years &quot;"/>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sz val="26"/>
      <color rgb="FF44546A"/>
      <name val="Calibri"/>
      <family val="2"/>
      <scheme val="minor"/>
    </font>
    <font>
      <sz val="20"/>
      <color rgb="FF44546A"/>
      <name val="Calibri"/>
      <family val="2"/>
      <scheme val="minor"/>
    </font>
    <font>
      <sz val="10"/>
      <color rgb="FF44546A"/>
      <name val="Calibri"/>
      <family val="2"/>
      <scheme val="minor"/>
    </font>
    <font>
      <sz val="11"/>
      <color rgb="FF44546A"/>
      <name val="Calibri"/>
      <family val="2"/>
      <scheme val="minor"/>
    </font>
    <font>
      <u/>
      <sz val="11"/>
      <color theme="10"/>
      <name val="Trebuchet MS"/>
      <family val="2"/>
    </font>
    <font>
      <sz val="10"/>
      <color theme="1"/>
      <name val="Calibri"/>
      <family val="2"/>
      <scheme val="minor"/>
    </font>
    <font>
      <i/>
      <sz val="8"/>
      <color theme="1"/>
      <name val="Calibri"/>
      <family val="2"/>
      <scheme val="minor"/>
    </font>
    <font>
      <u/>
      <sz val="11"/>
      <color theme="10"/>
      <name val="Calibri"/>
      <family val="2"/>
      <scheme val="minor"/>
    </font>
    <font>
      <sz val="11"/>
      <color theme="0"/>
      <name val="Calibri"/>
      <family val="2"/>
      <scheme val="minor"/>
    </font>
    <font>
      <b/>
      <sz val="11"/>
      <name val="Calibri"/>
      <family val="2"/>
      <scheme val="minor"/>
    </font>
    <font>
      <sz val="14"/>
      <color theme="1"/>
      <name val="Calibri"/>
      <family val="2"/>
      <scheme val="minor"/>
    </font>
  </fonts>
  <fills count="10">
    <fill>
      <patternFill patternType="none"/>
    </fill>
    <fill>
      <patternFill patternType="gray125"/>
    </fill>
    <fill>
      <patternFill patternType="solid">
        <fgColor theme="8"/>
        <bgColor indexed="64"/>
      </patternFill>
    </fill>
    <fill>
      <patternFill patternType="solid">
        <fgColor rgb="FFFFFFCC"/>
        <bgColor indexed="64"/>
      </patternFill>
    </fill>
    <fill>
      <patternFill patternType="solid">
        <fgColor theme="8" tint="0.59999389629810485"/>
        <bgColor indexed="64"/>
      </patternFill>
    </fill>
    <fill>
      <patternFill patternType="solid">
        <fgColor theme="5" tint="0.39997558519241921"/>
        <bgColor indexed="64"/>
      </patternFill>
    </fill>
    <fill>
      <patternFill patternType="lightUp"/>
    </fill>
    <fill>
      <patternFill patternType="solid">
        <fgColor theme="0" tint="-0.14999847407452621"/>
        <bgColor indexed="64"/>
      </patternFill>
    </fill>
    <fill>
      <patternFill patternType="solid">
        <fgColor theme="5"/>
        <bgColor indexed="64"/>
      </patternFill>
    </fill>
    <fill>
      <patternFill patternType="solid">
        <fgColor rgb="FF44546A"/>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1" fillId="0" borderId="0"/>
    <xf numFmtId="165" fontId="11" fillId="0" borderId="0" applyNumberFormat="0" applyFill="0" applyBorder="0" applyAlignment="0" applyProtection="0"/>
    <xf numFmtId="0" fontId="14" fillId="0" borderId="0" applyNumberFormat="0" applyFill="0" applyBorder="0" applyAlignment="0" applyProtection="0"/>
  </cellStyleXfs>
  <cellXfs count="91">
    <xf numFmtId="0" fontId="0" fillId="0" borderId="0" xfId="0"/>
    <xf numFmtId="42" fontId="0" fillId="0" borderId="0" xfId="0" applyNumberFormat="1"/>
    <xf numFmtId="0" fontId="0" fillId="0" borderId="0" xfId="0" applyAlignment="1">
      <alignment horizontal="center"/>
    </xf>
    <xf numFmtId="9" fontId="0" fillId="0" borderId="0" xfId="0" applyNumberFormat="1" applyAlignment="1">
      <alignment horizontal="center"/>
    </xf>
    <xf numFmtId="0" fontId="2" fillId="2" borderId="0" xfId="0" applyFont="1" applyFill="1"/>
    <xf numFmtId="0" fontId="2" fillId="2" borderId="0" xfId="0" applyFont="1" applyFill="1" applyAlignment="1">
      <alignment horizontal="center"/>
    </xf>
    <xf numFmtId="0" fontId="3" fillId="0" borderId="0" xfId="0" applyFont="1"/>
    <xf numFmtId="9" fontId="0" fillId="3" borderId="0" xfId="0" applyNumberFormat="1" applyFill="1" applyAlignment="1">
      <alignment horizontal="center"/>
    </xf>
    <xf numFmtId="164" fontId="0" fillId="3" borderId="0" xfId="0" applyNumberFormat="1" applyFill="1" applyAlignment="1">
      <alignment horizontal="center"/>
    </xf>
    <xf numFmtId="0" fontId="0" fillId="0" borderId="0" xfId="0" applyAlignment="1">
      <alignment horizontal="left" indent="1"/>
    </xf>
    <xf numFmtId="0" fontId="0" fillId="4" borderId="0" xfId="0" applyFill="1"/>
    <xf numFmtId="0" fontId="0" fillId="5" borderId="0" xfId="0" applyFill="1"/>
    <xf numFmtId="9" fontId="0" fillId="0" borderId="0" xfId="0" applyNumberFormat="1" applyFill="1" applyAlignment="1">
      <alignment horizontal="center"/>
    </xf>
    <xf numFmtId="0" fontId="0" fillId="0" borderId="0" xfId="0" applyFont="1"/>
    <xf numFmtId="0" fontId="0" fillId="0" borderId="0" xfId="0" applyFont="1" applyFill="1"/>
    <xf numFmtId="0" fontId="0" fillId="0" borderId="0" xfId="0" applyFill="1"/>
    <xf numFmtId="164" fontId="0" fillId="0" borderId="0" xfId="0" applyNumberFormat="1" applyFill="1" applyAlignment="1">
      <alignment horizontal="center"/>
    </xf>
    <xf numFmtId="0" fontId="3" fillId="0" borderId="1" xfId="0" applyFont="1" applyBorder="1"/>
    <xf numFmtId="0" fontId="0" fillId="0" borderId="1" xfId="0" applyBorder="1"/>
    <xf numFmtId="42" fontId="3" fillId="0" borderId="1" xfId="0" applyNumberFormat="1" applyFont="1" applyBorder="1"/>
    <xf numFmtId="9" fontId="3" fillId="3" borderId="0" xfId="0" applyNumberFormat="1" applyFont="1" applyFill="1" applyAlignment="1">
      <alignment horizontal="center"/>
    </xf>
    <xf numFmtId="9" fontId="3" fillId="3" borderId="1" xfId="0" applyNumberFormat="1" applyFont="1" applyFill="1" applyBorder="1" applyAlignment="1">
      <alignment horizontal="center"/>
    </xf>
    <xf numFmtId="42" fontId="3" fillId="3" borderId="1" xfId="0" applyNumberFormat="1" applyFont="1" applyFill="1" applyBorder="1"/>
    <xf numFmtId="0" fontId="2" fillId="2" borderId="0" xfId="0" applyFont="1" applyFill="1" applyAlignment="1">
      <alignment horizontal="left"/>
    </xf>
    <xf numFmtId="9" fontId="0" fillId="6" borderId="0" xfId="0" applyNumberFormat="1" applyFill="1"/>
    <xf numFmtId="9" fontId="3" fillId="0" borderId="0" xfId="0" applyNumberFormat="1" applyFont="1" applyAlignment="1">
      <alignment horizontal="center"/>
    </xf>
    <xf numFmtId="0" fontId="0" fillId="7" borderId="0" xfId="0" applyFill="1"/>
    <xf numFmtId="42" fontId="0" fillId="0" borderId="0" xfId="0" applyNumberFormat="1" applyFill="1"/>
    <xf numFmtId="0" fontId="4" fillId="0" borderId="2" xfId="0" applyFont="1" applyBorder="1" applyAlignment="1">
      <alignment horizontal="left" indent="1"/>
    </xf>
    <xf numFmtId="0" fontId="0" fillId="0" borderId="2" xfId="0" applyBorder="1"/>
    <xf numFmtId="42" fontId="0" fillId="4" borderId="2" xfId="0" applyNumberFormat="1" applyFill="1" applyBorder="1"/>
    <xf numFmtId="42" fontId="0" fillId="5" borderId="2" xfId="0" applyNumberFormat="1" applyFill="1" applyBorder="1"/>
    <xf numFmtId="0" fontId="4" fillId="0" borderId="3" xfId="0" applyFont="1" applyBorder="1" applyAlignment="1">
      <alignment horizontal="left" indent="1"/>
    </xf>
    <xf numFmtId="0" fontId="0" fillId="0" borderId="3" xfId="0" applyBorder="1"/>
    <xf numFmtId="9" fontId="0" fillId="4" borderId="3" xfId="0" applyNumberFormat="1" applyFill="1" applyBorder="1"/>
    <xf numFmtId="9" fontId="0" fillId="5" borderId="3" xfId="0" applyNumberFormat="1" applyFill="1" applyBorder="1"/>
    <xf numFmtId="0" fontId="3" fillId="7" borderId="0" xfId="0" applyFont="1" applyFill="1"/>
    <xf numFmtId="42" fontId="0" fillId="8" borderId="2" xfId="0" applyNumberFormat="1" applyFill="1" applyBorder="1"/>
    <xf numFmtId="9" fontId="0" fillId="8" borderId="3" xfId="0" applyNumberFormat="1" applyFill="1" applyBorder="1"/>
    <xf numFmtId="0" fontId="5" fillId="8" borderId="0" xfId="0" applyFont="1" applyFill="1"/>
    <xf numFmtId="0" fontId="6" fillId="0" borderId="0" xfId="0" applyFont="1"/>
    <xf numFmtId="0" fontId="3" fillId="4" borderId="0" xfId="0" applyFont="1" applyFill="1" applyAlignment="1">
      <alignment horizontal="center"/>
    </xf>
    <xf numFmtId="0" fontId="3" fillId="5" borderId="0" xfId="0" applyFont="1" applyFill="1" applyAlignment="1">
      <alignment horizontal="center"/>
    </xf>
    <xf numFmtId="0" fontId="3" fillId="8" borderId="0" xfId="0" applyFont="1" applyFill="1" applyAlignment="1">
      <alignment horizontal="center"/>
    </xf>
    <xf numFmtId="0" fontId="1" fillId="0" borderId="0" xfId="1"/>
    <xf numFmtId="0" fontId="7" fillId="0" borderId="0" xfId="1" applyFont="1"/>
    <xf numFmtId="0" fontId="8" fillId="0" borderId="0" xfId="1" applyFont="1"/>
    <xf numFmtId="0" fontId="9" fillId="0" borderId="0" xfId="1" applyFont="1"/>
    <xf numFmtId="0" fontId="10" fillId="9" borderId="0" xfId="1" applyFont="1" applyFill="1"/>
    <xf numFmtId="0" fontId="1" fillId="0" borderId="0" xfId="1" applyAlignment="1">
      <alignment horizontal="center"/>
    </xf>
    <xf numFmtId="0" fontId="13" fillId="0" borderId="0" xfId="0" applyFont="1"/>
    <xf numFmtId="166" fontId="0" fillId="4" borderId="3" xfId="0" applyNumberFormat="1" applyFill="1" applyBorder="1"/>
    <xf numFmtId="166" fontId="0" fillId="5" borderId="3" xfId="0" applyNumberFormat="1" applyFill="1" applyBorder="1"/>
    <xf numFmtId="166" fontId="0" fillId="8" borderId="3" xfId="0" applyNumberFormat="1" applyFill="1" applyBorder="1"/>
    <xf numFmtId="167" fontId="0" fillId="0" borderId="0" xfId="0" applyNumberFormat="1"/>
    <xf numFmtId="0" fontId="14" fillId="0" borderId="0" xfId="3" applyFill="1" applyAlignment="1">
      <alignment horizontal="center"/>
    </xf>
    <xf numFmtId="0" fontId="1" fillId="0" borderId="0" xfId="1" applyAlignment="1">
      <alignment horizontal="left"/>
    </xf>
    <xf numFmtId="164" fontId="0" fillId="0" borderId="0" xfId="0" applyNumberFormat="1" applyAlignment="1">
      <alignment horizontal="center"/>
    </xf>
    <xf numFmtId="42" fontId="3" fillId="0" borderId="0" xfId="0" applyNumberFormat="1" applyFont="1"/>
    <xf numFmtId="167" fontId="3" fillId="0" borderId="1" xfId="0" applyNumberFormat="1" applyFont="1" applyBorder="1" applyAlignment="1">
      <alignment horizontal="center"/>
    </xf>
    <xf numFmtId="42" fontId="16" fillId="0" borderId="1" xfId="0" applyNumberFormat="1" applyFont="1" applyBorder="1"/>
    <xf numFmtId="0" fontId="3" fillId="0" borderId="4" xfId="0" applyFont="1" applyBorder="1"/>
    <xf numFmtId="169" fontId="3" fillId="0" borderId="5" xfId="0" applyNumberFormat="1" applyFont="1" applyBorder="1"/>
    <xf numFmtId="0" fontId="3" fillId="0" borderId="1" xfId="0" applyFont="1" applyBorder="1" applyAlignment="1">
      <alignment horizontal="centerContinuous"/>
    </xf>
    <xf numFmtId="0" fontId="3" fillId="0" borderId="0" xfId="0" applyFont="1" applyAlignment="1">
      <alignment horizontal="centerContinuous"/>
    </xf>
    <xf numFmtId="170" fontId="15" fillId="0" borderId="0" xfId="0" applyNumberFormat="1" applyFont="1"/>
    <xf numFmtId="169" fontId="0" fillId="0" borderId="3" xfId="0" applyNumberFormat="1" applyBorder="1" applyAlignment="1">
      <alignment horizontal="center"/>
    </xf>
    <xf numFmtId="169" fontId="3" fillId="0" borderId="0" xfId="0" applyNumberFormat="1" applyFont="1" applyAlignment="1">
      <alignment horizontal="center"/>
    </xf>
    <xf numFmtId="166" fontId="0" fillId="0" borderId="6" xfId="0" applyNumberFormat="1" applyBorder="1"/>
    <xf numFmtId="168" fontId="0" fillId="0" borderId="0" xfId="0" applyNumberFormat="1" applyAlignment="1">
      <alignment horizontal="center"/>
    </xf>
    <xf numFmtId="172" fontId="3" fillId="0" borderId="0" xfId="0" applyNumberFormat="1" applyFont="1"/>
    <xf numFmtId="0" fontId="3" fillId="0" borderId="0" xfId="0" applyFont="1" applyFill="1"/>
    <xf numFmtId="0" fontId="3" fillId="7" borderId="0" xfId="0" applyFont="1" applyFill="1" applyAlignment="1">
      <alignment horizontal="center"/>
    </xf>
    <xf numFmtId="42" fontId="3" fillId="0" borderId="0" xfId="0" applyNumberFormat="1" applyFont="1" applyBorder="1"/>
    <xf numFmtId="42" fontId="0" fillId="0" borderId="0" xfId="0" applyNumberFormat="1" applyFont="1" applyBorder="1"/>
    <xf numFmtId="172" fontId="3" fillId="0" borderId="1" xfId="0" applyNumberFormat="1" applyFont="1" applyBorder="1"/>
    <xf numFmtId="172" fontId="3" fillId="0" borderId="0" xfId="0" applyNumberFormat="1" applyFont="1" applyBorder="1"/>
    <xf numFmtId="0" fontId="3" fillId="0" borderId="0" xfId="0" applyFont="1" applyBorder="1"/>
    <xf numFmtId="9" fontId="3" fillId="0" borderId="1" xfId="0" applyNumberFormat="1" applyFont="1" applyFill="1" applyBorder="1" applyAlignment="1">
      <alignment horizontal="center"/>
    </xf>
    <xf numFmtId="168" fontId="3" fillId="3" borderId="1" xfId="0" applyNumberFormat="1" applyFont="1" applyFill="1" applyBorder="1" applyAlignment="1">
      <alignment horizontal="center"/>
    </xf>
    <xf numFmtId="171" fontId="0" fillId="0" borderId="0" xfId="0" applyNumberFormat="1" applyFont="1" applyAlignment="1">
      <alignment horizontal="left"/>
    </xf>
    <xf numFmtId="172" fontId="0" fillId="0" borderId="0" xfId="0" applyNumberFormat="1" applyFont="1" applyAlignment="1">
      <alignment horizontal="left"/>
    </xf>
    <xf numFmtId="0" fontId="3" fillId="7" borderId="0" xfId="0" applyFont="1" applyFill="1" applyAlignment="1">
      <alignment horizontal="left"/>
    </xf>
    <xf numFmtId="0" fontId="0" fillId="0" borderId="0" xfId="0" applyBorder="1"/>
    <xf numFmtId="170" fontId="3" fillId="0" borderId="1" xfId="0" applyNumberFormat="1" applyFont="1" applyBorder="1"/>
    <xf numFmtId="166" fontId="3" fillId="0" borderId="1" xfId="0" applyNumberFormat="1" applyFont="1" applyBorder="1"/>
    <xf numFmtId="173" fontId="3" fillId="3" borderId="1" xfId="0" applyNumberFormat="1" applyFont="1" applyFill="1" applyBorder="1"/>
    <xf numFmtId="0" fontId="0" fillId="0" borderId="0" xfId="0" quotePrefix="1"/>
    <xf numFmtId="0" fontId="12" fillId="0" borderId="0" xfId="1" applyFont="1" applyAlignment="1">
      <alignment vertical="top" wrapText="1"/>
    </xf>
    <xf numFmtId="0" fontId="3" fillId="0" borderId="0" xfId="0" applyFont="1" applyAlignment="1">
      <alignment textRotation="90"/>
    </xf>
    <xf numFmtId="0" fontId="3" fillId="0" borderId="0" xfId="0" applyFont="1" applyAlignment="1">
      <alignment vertical="center" textRotation="90"/>
    </xf>
  </cellXfs>
  <cellStyles count="4">
    <cellStyle name="Hyperlink" xfId="3" builtinId="8"/>
    <cellStyle name="Hyperlink 2" xfId="2" xr:uid="{082ED72E-7A83-4E3D-9799-A23B0E5DF97B}"/>
    <cellStyle name="Normal" xfId="0" builtinId="0"/>
    <cellStyle name="Normal 7" xfId="1" xr:uid="{ABB9FB5E-2C70-47A5-9B34-589711E8FBC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ASM Colors">
      <a:dk1>
        <a:sysClr val="windowText" lastClr="000000"/>
      </a:dk1>
      <a:lt1>
        <a:sysClr val="window" lastClr="FFFFFF"/>
      </a:lt1>
      <a:dk2>
        <a:srgbClr val="44546A"/>
      </a:dk2>
      <a:lt2>
        <a:srgbClr val="E7E6E6"/>
      </a:lt2>
      <a:accent1>
        <a:srgbClr val="01509F"/>
      </a:accent1>
      <a:accent2>
        <a:srgbClr val="ED7D31"/>
      </a:accent2>
      <a:accent3>
        <a:srgbClr val="70AD47"/>
      </a:accent3>
      <a:accent4>
        <a:srgbClr val="518FC8"/>
      </a:accent4>
      <a:accent5>
        <a:srgbClr val="132D59"/>
      </a:accent5>
      <a:accent6>
        <a:srgbClr val="C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watch?v=BKH_W2RuTxk" TargetMode="External"/><Relationship Id="rId1" Type="http://schemas.openxmlformats.org/officeDocument/2006/relationships/hyperlink" Target="https://www.asimplemodel.com/financial-curriculum/financial-modeling/leveraged-buyout/distribution-waterfal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91CD8-CB09-426A-B41E-6F817651F98A}">
  <dimension ref="C1:E19"/>
  <sheetViews>
    <sheetView showGridLines="0" tabSelected="1" workbookViewId="0"/>
  </sheetViews>
  <sheetFormatPr defaultRowHeight="14.25" x14ac:dyDescent="0.45"/>
  <cols>
    <col min="1" max="1" width="1.59765625" style="44" customWidth="1"/>
    <col min="2" max="2" width="9.06640625" style="44"/>
    <col min="3" max="3" width="5.59765625" style="44" customWidth="1"/>
    <col min="4" max="4" width="50.59765625" style="44" customWidth="1"/>
    <col min="5" max="5" width="20.59765625" style="44" customWidth="1"/>
    <col min="6" max="16384" width="9.06640625" style="44"/>
  </cols>
  <sheetData>
    <row r="1" spans="3:5" ht="5" customHeight="1" x14ac:dyDescent="0.45"/>
    <row r="3" spans="3:5" ht="33.4" x14ac:dyDescent="1">
      <c r="C3" s="45" t="s">
        <v>27</v>
      </c>
    </row>
    <row r="4" spans="3:5" ht="25.5" x14ac:dyDescent="0.75">
      <c r="C4" s="46" t="s">
        <v>31</v>
      </c>
    </row>
    <row r="5" spans="3:5" x14ac:dyDescent="0.45">
      <c r="C5" s="47" t="s">
        <v>28</v>
      </c>
    </row>
    <row r="6" spans="3:5" ht="5" customHeight="1" x14ac:dyDescent="0.45"/>
    <row r="7" spans="3:5" ht="5" customHeight="1" x14ac:dyDescent="0.45">
      <c r="C7" s="48"/>
      <c r="D7" s="48"/>
      <c r="E7" s="48"/>
    </row>
    <row r="8" spans="3:5" ht="5" customHeight="1" x14ac:dyDescent="0.45"/>
    <row r="9" spans="3:5" x14ac:dyDescent="0.45">
      <c r="C9" s="49">
        <v>1</v>
      </c>
      <c r="D9" s="44" t="s">
        <v>32</v>
      </c>
      <c r="E9" s="55" t="s">
        <v>29</v>
      </c>
    </row>
    <row r="10" spans="3:5" x14ac:dyDescent="0.45">
      <c r="C10" s="49">
        <v>2</v>
      </c>
      <c r="D10" s="44" t="s">
        <v>27</v>
      </c>
      <c r="E10" s="55" t="s">
        <v>29</v>
      </c>
    </row>
    <row r="11" spans="3:5" x14ac:dyDescent="0.45">
      <c r="C11" s="49">
        <v>3</v>
      </c>
      <c r="D11" s="44" t="s">
        <v>60</v>
      </c>
      <c r="E11" s="55" t="s">
        <v>29</v>
      </c>
    </row>
    <row r="12" spans="3:5" x14ac:dyDescent="0.45">
      <c r="C12" s="49">
        <v>4</v>
      </c>
      <c r="D12" s="44" t="s">
        <v>47</v>
      </c>
      <c r="E12" s="55" t="s">
        <v>29</v>
      </c>
    </row>
    <row r="13" spans="3:5" ht="5" customHeight="1" x14ac:dyDescent="0.45">
      <c r="C13" s="49"/>
      <c r="E13" s="55"/>
    </row>
    <row r="14" spans="3:5" x14ac:dyDescent="0.45">
      <c r="C14" s="56" t="s">
        <v>35</v>
      </c>
      <c r="E14" s="55"/>
    </row>
    <row r="15" spans="3:5" ht="5" customHeight="1" x14ac:dyDescent="0.45">
      <c r="C15" s="56"/>
      <c r="E15" s="55"/>
    </row>
    <row r="16" spans="3:5" x14ac:dyDescent="0.45">
      <c r="C16" s="49">
        <v>1</v>
      </c>
      <c r="D16" s="44" t="s">
        <v>37</v>
      </c>
      <c r="E16" s="55" t="s">
        <v>29</v>
      </c>
    </row>
    <row r="17" spans="3:5" x14ac:dyDescent="0.45">
      <c r="C17" s="49">
        <v>2</v>
      </c>
      <c r="D17" s="44" t="s">
        <v>36</v>
      </c>
      <c r="E17" s="55" t="s">
        <v>29</v>
      </c>
    </row>
    <row r="19" spans="3:5" ht="60" customHeight="1" x14ac:dyDescent="0.45">
      <c r="C19" s="88" t="s">
        <v>30</v>
      </c>
      <c r="D19" s="88"/>
      <c r="E19" s="88"/>
    </row>
  </sheetData>
  <mergeCells count="1">
    <mergeCell ref="C19:E19"/>
  </mergeCells>
  <hyperlinks>
    <hyperlink ref="E9" location="'Build It Challenge'!A1" display="LINK" xr:uid="{F4687DB6-57B0-4CAE-8D17-25FA239E6BAA}"/>
    <hyperlink ref="E10" location="'Basic Distribution Waterfall'!A1" display="LINK" xr:uid="{23DB7882-265A-484C-B2F3-8225882EE6CE}"/>
    <hyperlink ref="E11" location="'Basic Dist_Pref Analysis'!A1" display="LINK" xr:uid="{45E9F7CD-EECA-4EE3-9D4D-D9BF3803C7DA}"/>
    <hyperlink ref="E12" location="'Management Fee'!A1" display="LINK" xr:uid="{92AF808F-6531-44E6-B200-8FC39C6D352D}"/>
    <hyperlink ref="E16" r:id="rId1" xr:uid="{FFEAF3E4-C613-496F-A976-7D24E63138BB}"/>
    <hyperlink ref="E17" r:id="rId2" xr:uid="{A89D9207-AD43-4592-8383-AB5919F1AFA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AF9E3-E64A-4ECB-89CC-73C390D6067C}">
  <dimension ref="B2:H42"/>
  <sheetViews>
    <sheetView showGridLines="0" workbookViewId="0"/>
  </sheetViews>
  <sheetFormatPr defaultRowHeight="14.25" x14ac:dyDescent="0.45"/>
  <cols>
    <col min="1" max="1" width="1.59765625" customWidth="1"/>
    <col min="2" max="2" width="32" bestFit="1" customWidth="1"/>
    <col min="3" max="3" width="0.796875" customWidth="1"/>
    <col min="4" max="6" width="10.59765625" customWidth="1"/>
  </cols>
  <sheetData>
    <row r="2" spans="2:6" ht="18" x14ac:dyDescent="0.55000000000000004">
      <c r="B2" s="40" t="s">
        <v>27</v>
      </c>
    </row>
    <row r="3" spans="2:6" ht="5" customHeight="1" x14ac:dyDescent="0.45"/>
    <row r="4" spans="2:6" x14ac:dyDescent="0.45">
      <c r="B4" s="4" t="s">
        <v>5</v>
      </c>
      <c r="C4" s="4"/>
      <c r="D4" s="4"/>
      <c r="E4" s="5" t="s">
        <v>7</v>
      </c>
      <c r="F4" s="5" t="s">
        <v>6</v>
      </c>
    </row>
    <row r="5" spans="2:6" ht="5" customHeight="1" x14ac:dyDescent="0.45">
      <c r="E5" s="2"/>
      <c r="F5" s="2"/>
    </row>
    <row r="6" spans="2:6" x14ac:dyDescent="0.45">
      <c r="B6" s="9" t="s">
        <v>1</v>
      </c>
      <c r="E6" s="7"/>
      <c r="F6" s="1"/>
    </row>
    <row r="7" spans="2:6" x14ac:dyDescent="0.45">
      <c r="B7" s="9" t="s">
        <v>2</v>
      </c>
      <c r="E7" s="3"/>
      <c r="F7" s="1"/>
    </row>
    <row r="8" spans="2:6" ht="5" customHeight="1" x14ac:dyDescent="0.45">
      <c r="B8" s="9"/>
      <c r="E8" s="3"/>
      <c r="F8" s="1"/>
    </row>
    <row r="9" spans="2:6" x14ac:dyDescent="0.45">
      <c r="B9" s="17" t="s">
        <v>11</v>
      </c>
      <c r="C9" s="17"/>
      <c r="D9" s="17"/>
      <c r="E9" s="21"/>
      <c r="F9" s="22"/>
    </row>
    <row r="10" spans="2:6" ht="5" customHeight="1" x14ac:dyDescent="0.45"/>
    <row r="11" spans="2:6" x14ac:dyDescent="0.45">
      <c r="B11" s="23" t="s">
        <v>8</v>
      </c>
      <c r="C11" s="5"/>
      <c r="D11" s="5"/>
      <c r="E11" s="5"/>
      <c r="F11" s="5"/>
    </row>
    <row r="12" spans="2:6" ht="5" customHeight="1" x14ac:dyDescent="0.45"/>
    <row r="13" spans="2:6" x14ac:dyDescent="0.45">
      <c r="B13" s="13" t="s">
        <v>9</v>
      </c>
      <c r="F13" s="7"/>
    </row>
    <row r="14" spans="2:6" x14ac:dyDescent="0.45">
      <c r="B14" s="13" t="s">
        <v>10</v>
      </c>
      <c r="F14" s="8"/>
    </row>
    <row r="15" spans="2:6" s="15" customFormat="1" ht="5" customHeight="1" x14ac:dyDescent="0.45">
      <c r="B15" s="14"/>
      <c r="E15" s="16"/>
    </row>
    <row r="16" spans="2:6" x14ac:dyDescent="0.45">
      <c r="B16" s="17" t="s">
        <v>12</v>
      </c>
      <c r="C16" s="18"/>
      <c r="D16" s="18"/>
      <c r="E16" s="18"/>
      <c r="F16" s="19"/>
    </row>
    <row r="17" spans="2:6" ht="5" customHeight="1" x14ac:dyDescent="0.45">
      <c r="B17" s="6"/>
    </row>
    <row r="18" spans="2:6" ht="14.35" customHeight="1" x14ac:dyDescent="0.45">
      <c r="B18" s="23" t="s">
        <v>13</v>
      </c>
      <c r="C18" s="5"/>
      <c r="D18" s="5"/>
      <c r="E18" s="5"/>
      <c r="F18" s="5"/>
    </row>
    <row r="19" spans="2:6" ht="5" customHeight="1" x14ac:dyDescent="0.45">
      <c r="B19" s="6"/>
    </row>
    <row r="20" spans="2:6" ht="14.35" customHeight="1" x14ac:dyDescent="0.45">
      <c r="B20" s="17" t="s">
        <v>14</v>
      </c>
      <c r="C20" s="18"/>
      <c r="D20" s="18"/>
      <c r="E20" s="18"/>
      <c r="F20" s="22"/>
    </row>
    <row r="21" spans="2:6" ht="5" customHeight="1" x14ac:dyDescent="0.45">
      <c r="B21" s="6"/>
    </row>
    <row r="22" spans="2:6" x14ac:dyDescent="0.45">
      <c r="B22" s="23" t="s">
        <v>0</v>
      </c>
      <c r="C22" s="5"/>
      <c r="D22" s="5"/>
      <c r="E22" s="5" t="s">
        <v>15</v>
      </c>
      <c r="F22" s="5" t="s">
        <v>16</v>
      </c>
    </row>
    <row r="23" spans="2:6" ht="5" customHeight="1" x14ac:dyDescent="0.45"/>
    <row r="24" spans="2:6" x14ac:dyDescent="0.45">
      <c r="B24" s="10" t="s">
        <v>1</v>
      </c>
      <c r="E24" s="25">
        <f>E6</f>
        <v>0</v>
      </c>
      <c r="F24" s="24"/>
    </row>
    <row r="25" spans="2:6" x14ac:dyDescent="0.45">
      <c r="B25" s="11" t="s">
        <v>4</v>
      </c>
      <c r="E25" s="25">
        <f>E7</f>
        <v>0</v>
      </c>
      <c r="F25" s="24"/>
    </row>
    <row r="26" spans="2:6" x14ac:dyDescent="0.45">
      <c r="B26" s="39" t="s">
        <v>3</v>
      </c>
      <c r="E26" s="24"/>
      <c r="F26" s="20"/>
    </row>
    <row r="28" spans="2:6" x14ac:dyDescent="0.45">
      <c r="B28" s="36" t="s">
        <v>20</v>
      </c>
      <c r="C28" s="26"/>
      <c r="D28" s="41" t="s">
        <v>24</v>
      </c>
      <c r="E28" s="42" t="s">
        <v>25</v>
      </c>
      <c r="F28" s="43" t="s">
        <v>26</v>
      </c>
    </row>
    <row r="29" spans="2:6" x14ac:dyDescent="0.45">
      <c r="B29" s="28" t="s">
        <v>17</v>
      </c>
      <c r="C29" s="29"/>
      <c r="D29" s="30"/>
      <c r="E29" s="31"/>
      <c r="F29" s="37"/>
    </row>
    <row r="30" spans="2:6" x14ac:dyDescent="0.45">
      <c r="B30" s="32" t="s">
        <v>18</v>
      </c>
      <c r="C30" s="33"/>
      <c r="D30" s="34"/>
      <c r="E30" s="35"/>
      <c r="F30" s="38"/>
    </row>
    <row r="31" spans="2:6" ht="5" customHeight="1" x14ac:dyDescent="0.45"/>
    <row r="32" spans="2:6" x14ac:dyDescent="0.45">
      <c r="B32" s="36" t="s">
        <v>21</v>
      </c>
      <c r="C32" s="26"/>
      <c r="D32" s="41" t="s">
        <v>24</v>
      </c>
      <c r="E32" s="42" t="s">
        <v>25</v>
      </c>
      <c r="F32" s="43" t="s">
        <v>26</v>
      </c>
    </row>
    <row r="33" spans="2:6" x14ac:dyDescent="0.45">
      <c r="B33" s="28" t="s">
        <v>17</v>
      </c>
      <c r="C33" s="29"/>
      <c r="D33" s="30"/>
      <c r="E33" s="31"/>
      <c r="F33" s="37"/>
    </row>
    <row r="34" spans="2:6" x14ac:dyDescent="0.45">
      <c r="B34" s="32" t="s">
        <v>18</v>
      </c>
      <c r="C34" s="33"/>
      <c r="D34" s="34"/>
      <c r="E34" s="35"/>
      <c r="F34" s="38"/>
    </row>
    <row r="35" spans="2:6" ht="5" customHeight="1" x14ac:dyDescent="0.45"/>
    <row r="36" spans="2:6" x14ac:dyDescent="0.45">
      <c r="B36" s="36" t="s">
        <v>22</v>
      </c>
      <c r="C36" s="26"/>
      <c r="D36" s="41" t="s">
        <v>24</v>
      </c>
      <c r="E36" s="42" t="s">
        <v>25</v>
      </c>
      <c r="F36" s="43" t="s">
        <v>26</v>
      </c>
    </row>
    <row r="37" spans="2:6" x14ac:dyDescent="0.45">
      <c r="B37" s="28" t="s">
        <v>17</v>
      </c>
      <c r="C37" s="29"/>
      <c r="D37" s="30"/>
      <c r="E37" s="31"/>
      <c r="F37" s="37"/>
    </row>
    <row r="38" spans="2:6" x14ac:dyDescent="0.45">
      <c r="B38" s="32" t="s">
        <v>18</v>
      </c>
      <c r="C38" s="33"/>
      <c r="D38" s="34"/>
      <c r="E38" s="35"/>
      <c r="F38" s="38"/>
    </row>
    <row r="39" spans="2:6" ht="5" customHeight="1" x14ac:dyDescent="0.45"/>
    <row r="40" spans="2:6" x14ac:dyDescent="0.45">
      <c r="B40" s="36" t="s">
        <v>23</v>
      </c>
      <c r="C40" s="26"/>
      <c r="D40" s="41" t="s">
        <v>24</v>
      </c>
      <c r="E40" s="42" t="s">
        <v>25</v>
      </c>
      <c r="F40" s="43" t="s">
        <v>26</v>
      </c>
    </row>
    <row r="41" spans="2:6" x14ac:dyDescent="0.45">
      <c r="B41" s="28" t="s">
        <v>17</v>
      </c>
      <c r="C41" s="29"/>
      <c r="D41" s="30"/>
      <c r="E41" s="31"/>
      <c r="F41" s="37"/>
    </row>
    <row r="42" spans="2:6" x14ac:dyDescent="0.45">
      <c r="B42" s="32" t="s">
        <v>18</v>
      </c>
      <c r="C42" s="33"/>
      <c r="D42" s="34"/>
      <c r="E42" s="35"/>
      <c r="F42" s="3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FC814-B7FF-4A63-A1C8-59C46318CC2A}">
  <dimension ref="B2:H45"/>
  <sheetViews>
    <sheetView showGridLines="0" zoomScaleNormal="100" workbookViewId="0"/>
  </sheetViews>
  <sheetFormatPr defaultRowHeight="14.25" outlineLevelCol="1" x14ac:dyDescent="0.45"/>
  <cols>
    <col min="1" max="1" width="1.59765625" customWidth="1"/>
    <col min="2" max="2" width="32" bestFit="1" customWidth="1"/>
    <col min="3" max="3" width="0.796875" customWidth="1"/>
    <col min="4" max="6" width="11.59765625" customWidth="1"/>
    <col min="7" max="7" width="0.796875" customWidth="1"/>
    <col min="8" max="8" width="5.59765625" customWidth="1" outlineLevel="1"/>
    <col min="9" max="9" width="3.59765625" customWidth="1"/>
  </cols>
  <sheetData>
    <row r="2" spans="2:8" ht="18" x14ac:dyDescent="0.55000000000000004">
      <c r="B2" s="40" t="s">
        <v>27</v>
      </c>
    </row>
    <row r="3" spans="2:8" ht="12" customHeight="1" x14ac:dyDescent="0.45">
      <c r="B3" s="50" t="s">
        <v>34</v>
      </c>
    </row>
    <row r="4" spans="2:8" ht="5" customHeight="1" x14ac:dyDescent="0.45"/>
    <row r="5" spans="2:8" x14ac:dyDescent="0.45">
      <c r="B5" s="4" t="s">
        <v>33</v>
      </c>
      <c r="C5" s="4"/>
      <c r="D5" s="4"/>
      <c r="E5" s="5" t="s">
        <v>7</v>
      </c>
      <c r="F5" s="5" t="s">
        <v>6</v>
      </c>
      <c r="H5" s="5" t="s">
        <v>19</v>
      </c>
    </row>
    <row r="6" spans="2:8" ht="5" customHeight="1" x14ac:dyDescent="0.45">
      <c r="E6" s="2"/>
      <c r="F6" s="2"/>
      <c r="H6" s="15"/>
    </row>
    <row r="7" spans="2:8" x14ac:dyDescent="0.45">
      <c r="B7" s="9" t="s">
        <v>1</v>
      </c>
      <c r="E7" s="7">
        <v>0.95</v>
      </c>
      <c r="F7" s="1">
        <f>$F$10*E7</f>
        <v>475000</v>
      </c>
      <c r="H7" s="15"/>
    </row>
    <row r="8" spans="2:8" x14ac:dyDescent="0.45">
      <c r="B8" s="9" t="s">
        <v>2</v>
      </c>
      <c r="E8" s="3">
        <f>E10-E7</f>
        <v>5.0000000000000044E-2</v>
      </c>
      <c r="F8" s="1">
        <f>$F$10*E8</f>
        <v>25000.000000000022</v>
      </c>
      <c r="H8" s="15"/>
    </row>
    <row r="9" spans="2:8" ht="5" customHeight="1" x14ac:dyDescent="0.45">
      <c r="B9" s="9"/>
      <c r="E9" s="3"/>
      <c r="F9" s="1"/>
      <c r="H9" s="15"/>
    </row>
    <row r="10" spans="2:8" x14ac:dyDescent="0.45">
      <c r="B10" s="17" t="s">
        <v>11</v>
      </c>
      <c r="C10" s="17"/>
      <c r="D10" s="17"/>
      <c r="E10" s="21">
        <v>1</v>
      </c>
      <c r="F10" s="22">
        <v>500000</v>
      </c>
      <c r="H10" s="15"/>
    </row>
    <row r="11" spans="2:8" ht="5" customHeight="1" x14ac:dyDescent="0.45">
      <c r="H11" s="15"/>
    </row>
    <row r="12" spans="2:8" x14ac:dyDescent="0.45">
      <c r="B12" s="23" t="s">
        <v>8</v>
      </c>
      <c r="C12" s="5"/>
      <c r="D12" s="5"/>
      <c r="E12" s="5"/>
      <c r="F12" s="5"/>
      <c r="H12" s="15"/>
    </row>
    <row r="13" spans="2:8" ht="5" customHeight="1" x14ac:dyDescent="0.45">
      <c r="H13" s="15"/>
    </row>
    <row r="14" spans="2:8" x14ac:dyDescent="0.45">
      <c r="B14" s="13" t="s">
        <v>9</v>
      </c>
      <c r="F14" s="7">
        <v>0.08</v>
      </c>
      <c r="H14" s="15"/>
    </row>
    <row r="15" spans="2:8" x14ac:dyDescent="0.45">
      <c r="B15" s="13" t="s">
        <v>10</v>
      </c>
      <c r="F15" s="8">
        <v>5</v>
      </c>
      <c r="H15" s="15"/>
    </row>
    <row r="16" spans="2:8" s="15" customFormat="1" ht="5" customHeight="1" x14ac:dyDescent="0.45">
      <c r="B16" s="14"/>
      <c r="E16" s="16"/>
    </row>
    <row r="17" spans="2:8" x14ac:dyDescent="0.45">
      <c r="B17" s="17" t="s">
        <v>12</v>
      </c>
      <c r="C17" s="18"/>
      <c r="D17" s="18"/>
      <c r="E17" s="18"/>
      <c r="F17" s="19">
        <f>F10*(1+F14)^F15-F10</f>
        <v>234664.03840000019</v>
      </c>
      <c r="H17" s="15"/>
    </row>
    <row r="18" spans="2:8" ht="5" customHeight="1" x14ac:dyDescent="0.45">
      <c r="B18" s="6"/>
      <c r="H18" s="15"/>
    </row>
    <row r="19" spans="2:8" ht="14.35" customHeight="1" x14ac:dyDescent="0.45">
      <c r="B19" s="23" t="s">
        <v>13</v>
      </c>
      <c r="C19" s="5"/>
      <c r="D19" s="5"/>
      <c r="E19" s="5"/>
      <c r="F19" s="5"/>
      <c r="H19" s="15"/>
    </row>
    <row r="20" spans="2:8" ht="5" customHeight="1" x14ac:dyDescent="0.45">
      <c r="B20" s="6"/>
      <c r="H20" s="15"/>
    </row>
    <row r="21" spans="2:8" ht="14.35" customHeight="1" x14ac:dyDescent="0.45">
      <c r="B21" s="17" t="s">
        <v>14</v>
      </c>
      <c r="C21" s="18"/>
      <c r="D21" s="18"/>
      <c r="E21" s="18"/>
      <c r="F21" s="22">
        <v>1500000</v>
      </c>
      <c r="H21" s="15"/>
    </row>
    <row r="22" spans="2:8" ht="5" customHeight="1" x14ac:dyDescent="0.45">
      <c r="B22" s="6"/>
      <c r="H22" s="15"/>
    </row>
    <row r="23" spans="2:8" x14ac:dyDescent="0.45">
      <c r="B23" s="23" t="s">
        <v>0</v>
      </c>
      <c r="C23" s="5"/>
      <c r="D23" s="5"/>
      <c r="E23" s="5" t="s">
        <v>15</v>
      </c>
      <c r="F23" s="5" t="s">
        <v>16</v>
      </c>
      <c r="H23" s="15"/>
    </row>
    <row r="24" spans="2:8" ht="5" customHeight="1" x14ac:dyDescent="0.45">
      <c r="H24" s="15"/>
    </row>
    <row r="25" spans="2:8" x14ac:dyDescent="0.45">
      <c r="B25" s="10" t="s">
        <v>1</v>
      </c>
      <c r="E25" s="25">
        <f>E7</f>
        <v>0.95</v>
      </c>
      <c r="F25" s="24"/>
      <c r="H25" s="15"/>
    </row>
    <row r="26" spans="2:8" x14ac:dyDescent="0.45">
      <c r="B26" s="11" t="s">
        <v>4</v>
      </c>
      <c r="E26" s="25">
        <f>E8</f>
        <v>5.0000000000000044E-2</v>
      </c>
      <c r="F26" s="24"/>
      <c r="H26" s="15"/>
    </row>
    <row r="27" spans="2:8" x14ac:dyDescent="0.45">
      <c r="B27" s="39" t="s">
        <v>3</v>
      </c>
      <c r="E27" s="24"/>
      <c r="F27" s="20">
        <v>0.2</v>
      </c>
      <c r="H27" s="15"/>
    </row>
    <row r="28" spans="2:8" x14ac:dyDescent="0.45">
      <c r="H28" s="15"/>
    </row>
    <row r="29" spans="2:8" x14ac:dyDescent="0.45">
      <c r="B29" s="36" t="s">
        <v>20</v>
      </c>
      <c r="C29" s="26"/>
      <c r="D29" s="41" t="s">
        <v>24</v>
      </c>
      <c r="E29" s="42" t="s">
        <v>25</v>
      </c>
      <c r="F29" s="43" t="s">
        <v>26</v>
      </c>
      <c r="H29" s="15"/>
    </row>
    <row r="30" spans="2:8" x14ac:dyDescent="0.45">
      <c r="B30" s="28" t="s">
        <v>17</v>
      </c>
      <c r="C30" s="29"/>
      <c r="D30" s="30">
        <f>MIN($F$10+$F$17,$F$21)*D31</f>
        <v>697930.83648000017</v>
      </c>
      <c r="E30" s="31">
        <f>MIN($F$10+$F$17,$F$21)*E31</f>
        <v>36733.201920000043</v>
      </c>
      <c r="F30" s="37">
        <f t="shared" ref="F30" si="0">MIN($F$10+$F$17,$F$21)*F31</f>
        <v>0</v>
      </c>
      <c r="H30" s="27">
        <f>MIN(F21,SUM(F10,F17))-SUM(D30:F30)</f>
        <v>0</v>
      </c>
    </row>
    <row r="31" spans="2:8" x14ac:dyDescent="0.45">
      <c r="B31" s="32" t="s">
        <v>18</v>
      </c>
      <c r="C31" s="33"/>
      <c r="D31" s="51">
        <f>E25</f>
        <v>0.95</v>
      </c>
      <c r="E31" s="52">
        <f>E26</f>
        <v>5.0000000000000044E-2</v>
      </c>
      <c r="F31" s="53">
        <v>0</v>
      </c>
      <c r="H31" s="15"/>
    </row>
    <row r="32" spans="2:8" ht="5" customHeight="1" x14ac:dyDescent="0.45">
      <c r="H32" s="15"/>
    </row>
    <row r="33" spans="2:8" x14ac:dyDescent="0.45">
      <c r="B33" s="36" t="s">
        <v>21</v>
      </c>
      <c r="C33" s="26"/>
      <c r="D33" s="41" t="s">
        <v>24</v>
      </c>
      <c r="E33" s="42" t="s">
        <v>25</v>
      </c>
      <c r="F33" s="43" t="s">
        <v>26</v>
      </c>
      <c r="H33" s="15"/>
    </row>
    <row r="34" spans="2:8" x14ac:dyDescent="0.45">
      <c r="B34" s="28" t="s">
        <v>17</v>
      </c>
      <c r="C34" s="29"/>
      <c r="D34" s="30">
        <v>0</v>
      </c>
      <c r="E34" s="31">
        <v>0</v>
      </c>
      <c r="F34" s="37">
        <f>MIN(F21-SUM(D30:F30),F17/(1-F27)-F17)</f>
        <v>58666.009600000049</v>
      </c>
      <c r="H34" s="12">
        <f>IFERROR(F34/(F34+F17),"NA")</f>
        <v>0.2</v>
      </c>
    </row>
    <row r="35" spans="2:8" x14ac:dyDescent="0.45">
      <c r="B35" s="32" t="s">
        <v>18</v>
      </c>
      <c r="C35" s="33"/>
      <c r="D35" s="51">
        <v>0</v>
      </c>
      <c r="E35" s="52">
        <v>0</v>
      </c>
      <c r="F35" s="53">
        <f>F27</f>
        <v>0.2</v>
      </c>
      <c r="H35" s="15"/>
    </row>
    <row r="36" spans="2:8" ht="5" customHeight="1" x14ac:dyDescent="0.45">
      <c r="H36" s="15"/>
    </row>
    <row r="37" spans="2:8" x14ac:dyDescent="0.45">
      <c r="B37" s="36" t="s">
        <v>22</v>
      </c>
      <c r="C37" s="26"/>
      <c r="D37" s="41" t="s">
        <v>24</v>
      </c>
      <c r="E37" s="42" t="s">
        <v>25</v>
      </c>
      <c r="F37" s="43" t="s">
        <v>26</v>
      </c>
      <c r="H37" s="15"/>
    </row>
    <row r="38" spans="2:8" x14ac:dyDescent="0.45">
      <c r="B38" s="28" t="s">
        <v>17</v>
      </c>
      <c r="C38" s="29"/>
      <c r="D38" s="30">
        <f>($F$21-SUM($D$30:$F$30,$D$34:$F$34))*D39</f>
        <v>537069.16351999983</v>
      </c>
      <c r="E38" s="31">
        <f t="shared" ref="E38:F38" si="1">($F$21-SUM($D$30:$F$30,$D$34:$F$34))*E39</f>
        <v>28266.798080000019</v>
      </c>
      <c r="F38" s="37">
        <f t="shared" si="1"/>
        <v>141333.99039999998</v>
      </c>
      <c r="H38" s="27">
        <f>F21-SUM(D30:F30,D34:F34,D38:F38)</f>
        <v>0</v>
      </c>
    </row>
    <row r="39" spans="2:8" x14ac:dyDescent="0.45">
      <c r="B39" s="32" t="s">
        <v>18</v>
      </c>
      <c r="C39" s="33"/>
      <c r="D39" s="51">
        <f>E25*(1-F27)</f>
        <v>0.76</v>
      </c>
      <c r="E39" s="52">
        <f>E26*(1-F27)</f>
        <v>4.0000000000000036E-2</v>
      </c>
      <c r="F39" s="53">
        <f>F27</f>
        <v>0.2</v>
      </c>
      <c r="H39" s="15"/>
    </row>
    <row r="40" spans="2:8" ht="5" customHeight="1" x14ac:dyDescent="0.45">
      <c r="H40" s="15"/>
    </row>
    <row r="41" spans="2:8" x14ac:dyDescent="0.45">
      <c r="B41" s="36" t="s">
        <v>23</v>
      </c>
      <c r="C41" s="26"/>
      <c r="D41" s="41" t="s">
        <v>24</v>
      </c>
      <c r="E41" s="42" t="s">
        <v>25</v>
      </c>
      <c r="F41" s="43" t="s">
        <v>26</v>
      </c>
      <c r="H41" s="15"/>
    </row>
    <row r="42" spans="2:8" x14ac:dyDescent="0.45">
      <c r="B42" s="28" t="s">
        <v>17</v>
      </c>
      <c r="C42" s="29"/>
      <c r="D42" s="30">
        <f>D30+D34+D38</f>
        <v>1235000</v>
      </c>
      <c r="E42" s="31">
        <f t="shared" ref="E42:F42" si="2">E30+E34+E38</f>
        <v>65000.000000000058</v>
      </c>
      <c r="F42" s="37">
        <f t="shared" si="2"/>
        <v>200000.00000000003</v>
      </c>
      <c r="H42" s="27">
        <f>SUM(D42:F42)-F21</f>
        <v>0</v>
      </c>
    </row>
    <row r="43" spans="2:8" x14ac:dyDescent="0.45">
      <c r="B43" s="32" t="s">
        <v>18</v>
      </c>
      <c r="C43" s="33"/>
      <c r="D43" s="51">
        <f>D42/SUM($D$42:$F$42)</f>
        <v>0.82333333333333336</v>
      </c>
      <c r="E43" s="52">
        <f t="shared" ref="E43:F43" si="3">E42/SUM($D$42:$F$42)</f>
        <v>4.333333333333337E-2</v>
      </c>
      <c r="F43" s="53">
        <f t="shared" si="3"/>
        <v>0.13333333333333336</v>
      </c>
      <c r="H43" s="15"/>
    </row>
    <row r="45" spans="2:8" x14ac:dyDescent="0.45">
      <c r="D45" s="5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0409C-5CE8-42B1-B294-80E052DE8808}">
  <dimension ref="B2:M70"/>
  <sheetViews>
    <sheetView showGridLines="0" zoomScaleNormal="100" workbookViewId="0"/>
  </sheetViews>
  <sheetFormatPr defaultRowHeight="14.25" outlineLevelCol="1" x14ac:dyDescent="0.45"/>
  <cols>
    <col min="1" max="1" width="1.59765625" customWidth="1"/>
    <col min="2" max="5" width="5.59765625" customWidth="1"/>
    <col min="6" max="9" width="11.59765625" customWidth="1"/>
    <col min="10" max="10" width="0.796875" customWidth="1"/>
    <col min="11" max="11" width="5.59765625" customWidth="1" outlineLevel="1"/>
    <col min="12" max="12" width="3.59765625" customWidth="1"/>
    <col min="13" max="13" width="11.59765625" customWidth="1"/>
  </cols>
  <sheetData>
    <row r="2" spans="2:11" ht="18" x14ac:dyDescent="0.55000000000000004">
      <c r="B2" s="40" t="s">
        <v>46</v>
      </c>
      <c r="C2" s="40"/>
      <c r="D2" s="40"/>
      <c r="E2" s="40"/>
      <c r="F2" s="40"/>
    </row>
    <row r="3" spans="2:11" ht="12" customHeight="1" x14ac:dyDescent="0.45">
      <c r="B3" s="50" t="s">
        <v>34</v>
      </c>
      <c r="C3" s="50"/>
      <c r="D3" s="50"/>
      <c r="E3" s="50"/>
      <c r="F3" s="50"/>
    </row>
    <row r="4" spans="2:11" ht="5" customHeight="1" x14ac:dyDescent="0.45"/>
    <row r="5" spans="2:11" x14ac:dyDescent="0.45">
      <c r="B5" s="4" t="s">
        <v>33</v>
      </c>
      <c r="C5" s="4"/>
      <c r="D5" s="4"/>
      <c r="E5" s="4"/>
      <c r="F5" s="4"/>
      <c r="G5" s="4"/>
      <c r="H5" s="5" t="s">
        <v>7</v>
      </c>
      <c r="I5" s="5" t="s">
        <v>6</v>
      </c>
      <c r="K5" s="5" t="s">
        <v>19</v>
      </c>
    </row>
    <row r="6" spans="2:11" ht="5" customHeight="1" x14ac:dyDescent="0.45">
      <c r="H6" s="2"/>
      <c r="I6" s="2"/>
    </row>
    <row r="7" spans="2:11" x14ac:dyDescent="0.45">
      <c r="B7" s="9" t="s">
        <v>1</v>
      </c>
      <c r="C7" s="9"/>
      <c r="D7" s="9"/>
      <c r="E7" s="9"/>
      <c r="F7" s="9"/>
      <c r="H7" s="7">
        <v>0.95</v>
      </c>
      <c r="I7" s="1">
        <f>$I$10*H7</f>
        <v>475000</v>
      </c>
    </row>
    <row r="8" spans="2:11" x14ac:dyDescent="0.45">
      <c r="B8" s="9" t="s">
        <v>2</v>
      </c>
      <c r="C8" s="9"/>
      <c r="D8" s="9"/>
      <c r="E8" s="9"/>
      <c r="F8" s="9"/>
      <c r="H8" s="3">
        <f>H10-H7</f>
        <v>5.0000000000000044E-2</v>
      </c>
      <c r="I8" s="1">
        <f>$I$10*H8</f>
        <v>25000.000000000022</v>
      </c>
    </row>
    <row r="9" spans="2:11" ht="5" customHeight="1" x14ac:dyDescent="0.45">
      <c r="B9" s="9"/>
      <c r="C9" s="9"/>
      <c r="D9" s="9"/>
      <c r="E9" s="9"/>
      <c r="F9" s="9"/>
      <c r="H9" s="3"/>
      <c r="I9" s="1"/>
    </row>
    <row r="10" spans="2:11" x14ac:dyDescent="0.45">
      <c r="B10" s="17" t="s">
        <v>11</v>
      </c>
      <c r="C10" s="17"/>
      <c r="D10" s="17"/>
      <c r="E10" s="17"/>
      <c r="F10" s="17"/>
      <c r="G10" s="17"/>
      <c r="H10" s="21">
        <v>1</v>
      </c>
      <c r="I10" s="22">
        <v>500000</v>
      </c>
    </row>
    <row r="11" spans="2:11" ht="5" customHeight="1" x14ac:dyDescent="0.45"/>
    <row r="12" spans="2:11" x14ac:dyDescent="0.45">
      <c r="B12" s="23" t="s">
        <v>8</v>
      </c>
      <c r="C12" s="23"/>
      <c r="D12" s="23"/>
      <c r="E12" s="23"/>
      <c r="F12" s="23"/>
      <c r="G12" s="5"/>
      <c r="H12" s="5"/>
      <c r="I12" s="5"/>
    </row>
    <row r="13" spans="2:11" ht="5" customHeight="1" x14ac:dyDescent="0.45"/>
    <row r="14" spans="2:11" x14ac:dyDescent="0.45">
      <c r="B14" t="s">
        <v>9</v>
      </c>
      <c r="I14" s="7">
        <v>0.08</v>
      </c>
    </row>
    <row r="15" spans="2:11" x14ac:dyDescent="0.45">
      <c r="B15" t="s">
        <v>10</v>
      </c>
      <c r="I15" s="8">
        <v>5</v>
      </c>
    </row>
    <row r="16" spans="2:11" ht="5" customHeight="1" x14ac:dyDescent="0.45">
      <c r="H16" s="57"/>
    </row>
    <row r="17" spans="2:9" x14ac:dyDescent="0.45">
      <c r="B17" s="17" t="s">
        <v>12</v>
      </c>
      <c r="C17" s="17"/>
      <c r="D17" s="17"/>
      <c r="E17" s="17"/>
      <c r="F17" s="17"/>
      <c r="G17" s="18"/>
      <c r="H17" s="18"/>
      <c r="I17" s="19">
        <f>I10*(1+I14)^I15-I10</f>
        <v>234664.03840000019</v>
      </c>
    </row>
    <row r="18" spans="2:9" ht="5" customHeight="1" x14ac:dyDescent="0.45">
      <c r="B18" s="6"/>
      <c r="C18" s="6"/>
      <c r="D18" s="6"/>
      <c r="E18" s="6"/>
      <c r="F18" s="6"/>
      <c r="I18" s="58"/>
    </row>
    <row r="19" spans="2:9" x14ac:dyDescent="0.45">
      <c r="B19" s="17" t="s">
        <v>38</v>
      </c>
      <c r="C19" s="17"/>
      <c r="D19" s="17"/>
      <c r="E19" s="17"/>
      <c r="F19" s="17"/>
      <c r="G19" s="18"/>
      <c r="H19" s="59">
        <f>I19/I10</f>
        <v>1.4693280768000003</v>
      </c>
      <c r="I19" s="19">
        <f>I10+I17</f>
        <v>734664.03840000019</v>
      </c>
    </row>
    <row r="20" spans="2:9" ht="5" customHeight="1" x14ac:dyDescent="0.45">
      <c r="B20" s="6"/>
      <c r="C20" s="6"/>
      <c r="D20" s="6"/>
      <c r="E20" s="6"/>
      <c r="F20" s="6"/>
    </row>
    <row r="21" spans="2:9" ht="14.35" customHeight="1" x14ac:dyDescent="0.45">
      <c r="B21" s="23" t="s">
        <v>13</v>
      </c>
      <c r="C21" s="23"/>
      <c r="D21" s="23"/>
      <c r="E21" s="23"/>
      <c r="F21" s="23"/>
      <c r="G21" s="5"/>
      <c r="H21" s="5" t="s">
        <v>39</v>
      </c>
      <c r="I21" s="5" t="s">
        <v>6</v>
      </c>
    </row>
    <row r="22" spans="2:9" ht="5" customHeight="1" x14ac:dyDescent="0.45">
      <c r="B22" s="6"/>
      <c r="C22" s="6"/>
      <c r="D22" s="6"/>
      <c r="E22" s="6"/>
      <c r="F22" s="6"/>
    </row>
    <row r="23" spans="2:9" ht="14.35" customHeight="1" x14ac:dyDescent="0.45">
      <c r="B23" s="17" t="s">
        <v>14</v>
      </c>
      <c r="C23" s="17"/>
      <c r="D23" s="17"/>
      <c r="E23" s="17"/>
      <c r="F23" s="17"/>
      <c r="G23" s="18"/>
      <c r="H23" s="79">
        <v>3</v>
      </c>
      <c r="I23" s="60">
        <f>I10*H23</f>
        <v>1500000</v>
      </c>
    </row>
    <row r="24" spans="2:9" ht="5" customHeight="1" x14ac:dyDescent="0.45">
      <c r="B24" s="6"/>
      <c r="C24" s="6"/>
      <c r="D24" s="6"/>
      <c r="E24" s="6"/>
      <c r="F24" s="6"/>
    </row>
    <row r="25" spans="2:9" ht="5" customHeight="1" x14ac:dyDescent="0.45">
      <c r="B25" s="6"/>
      <c r="C25" s="6"/>
      <c r="D25" s="6"/>
      <c r="E25" s="6"/>
      <c r="F25" s="6"/>
    </row>
    <row r="26" spans="2:9" x14ac:dyDescent="0.45">
      <c r="B26" s="23" t="s">
        <v>0</v>
      </c>
      <c r="C26" s="23"/>
      <c r="D26" s="23"/>
      <c r="E26" s="23"/>
      <c r="F26" s="23"/>
      <c r="G26" s="5"/>
      <c r="H26" s="5" t="s">
        <v>15</v>
      </c>
      <c r="I26" s="5" t="s">
        <v>16</v>
      </c>
    </row>
    <row r="27" spans="2:9" ht="5" customHeight="1" x14ac:dyDescent="0.45"/>
    <row r="28" spans="2:9" x14ac:dyDescent="0.45">
      <c r="B28" s="10" t="s">
        <v>1</v>
      </c>
      <c r="C28" s="10"/>
      <c r="D28" s="10"/>
      <c r="E28" s="10"/>
      <c r="F28" s="10"/>
      <c r="H28" s="25">
        <f>H7</f>
        <v>0.95</v>
      </c>
      <c r="I28" s="24"/>
    </row>
    <row r="29" spans="2:9" x14ac:dyDescent="0.45">
      <c r="B29" s="11" t="s">
        <v>4</v>
      </c>
      <c r="C29" s="11"/>
      <c r="D29" s="11"/>
      <c r="E29" s="11"/>
      <c r="F29" s="11"/>
      <c r="H29" s="25">
        <f>H8</f>
        <v>5.0000000000000044E-2</v>
      </c>
      <c r="I29" s="24"/>
    </row>
    <row r="30" spans="2:9" x14ac:dyDescent="0.45">
      <c r="B30" s="39" t="s">
        <v>3</v>
      </c>
      <c r="C30" s="39"/>
      <c r="D30" s="39"/>
      <c r="E30" s="39"/>
      <c r="F30" s="39"/>
      <c r="H30" s="24"/>
      <c r="I30" s="20">
        <v>0.2</v>
      </c>
    </row>
    <row r="32" spans="2:9" x14ac:dyDescent="0.45">
      <c r="B32" s="36" t="s">
        <v>20</v>
      </c>
      <c r="C32" s="36"/>
      <c r="D32" s="36"/>
      <c r="E32" s="36"/>
      <c r="F32" s="36"/>
      <c r="G32" s="41" t="s">
        <v>24</v>
      </c>
      <c r="H32" s="42" t="s">
        <v>25</v>
      </c>
      <c r="I32" s="43" t="s">
        <v>26</v>
      </c>
    </row>
    <row r="33" spans="2:11" x14ac:dyDescent="0.45">
      <c r="B33" s="28" t="s">
        <v>17</v>
      </c>
      <c r="C33" s="28"/>
      <c r="D33" s="28"/>
      <c r="E33" s="28"/>
      <c r="F33" s="28"/>
      <c r="G33" s="30">
        <f>MIN($I$10+$I$17,$I$23)*G34</f>
        <v>697930.83648000017</v>
      </c>
      <c r="H33" s="31">
        <f>MIN($I$10+$I$17,$I$23)*H34</f>
        <v>36733.201920000043</v>
      </c>
      <c r="I33" s="37">
        <f>MIN($I$10+$I$17,$I$23)*I34</f>
        <v>0</v>
      </c>
      <c r="K33" s="1">
        <f>MIN(I23,SUM(I10,I17))-SUM(G33:I33)</f>
        <v>0</v>
      </c>
    </row>
    <row r="34" spans="2:11" x14ac:dyDescent="0.45">
      <c r="B34" s="32" t="s">
        <v>18</v>
      </c>
      <c r="C34" s="32"/>
      <c r="D34" s="32"/>
      <c r="E34" s="32"/>
      <c r="F34" s="32"/>
      <c r="G34" s="51">
        <f>H28</f>
        <v>0.95</v>
      </c>
      <c r="H34" s="52">
        <f>H29</f>
        <v>5.0000000000000044E-2</v>
      </c>
      <c r="I34" s="53">
        <v>0</v>
      </c>
    </row>
    <row r="35" spans="2:11" ht="5" customHeight="1" x14ac:dyDescent="0.45"/>
    <row r="36" spans="2:11" x14ac:dyDescent="0.45">
      <c r="B36" s="36" t="s">
        <v>21</v>
      </c>
      <c r="C36" s="36"/>
      <c r="D36" s="36"/>
      <c r="E36" s="36"/>
      <c r="F36" s="36"/>
      <c r="G36" s="41" t="s">
        <v>24</v>
      </c>
      <c r="H36" s="42" t="s">
        <v>25</v>
      </c>
      <c r="I36" s="43" t="s">
        <v>26</v>
      </c>
    </row>
    <row r="37" spans="2:11" x14ac:dyDescent="0.45">
      <c r="B37" s="28" t="s">
        <v>17</v>
      </c>
      <c r="C37" s="28"/>
      <c r="D37" s="28"/>
      <c r="E37" s="28"/>
      <c r="F37" s="28"/>
      <c r="G37" s="30">
        <v>0</v>
      </c>
      <c r="H37" s="31">
        <v>0</v>
      </c>
      <c r="I37" s="37">
        <f>MIN(I23-SUM(G33:I33),I17/(1-I30)-I17)</f>
        <v>58666.009600000049</v>
      </c>
      <c r="K37" s="3">
        <f>IFERROR(I37/(I37+I17),"NA")</f>
        <v>0.2</v>
      </c>
    </row>
    <row r="38" spans="2:11" x14ac:dyDescent="0.45">
      <c r="B38" s="32" t="s">
        <v>18</v>
      </c>
      <c r="C38" s="32"/>
      <c r="D38" s="32"/>
      <c r="E38" s="32"/>
      <c r="F38" s="32"/>
      <c r="G38" s="51">
        <v>0</v>
      </c>
      <c r="H38" s="52">
        <v>0</v>
      </c>
      <c r="I38" s="53">
        <f>I30</f>
        <v>0.2</v>
      </c>
    </row>
    <row r="39" spans="2:11" ht="5" customHeight="1" x14ac:dyDescent="0.45"/>
    <row r="40" spans="2:11" x14ac:dyDescent="0.45">
      <c r="B40" s="36" t="s">
        <v>22</v>
      </c>
      <c r="C40" s="36"/>
      <c r="D40" s="36"/>
      <c r="E40" s="36"/>
      <c r="F40" s="36"/>
      <c r="G40" s="41" t="s">
        <v>24</v>
      </c>
      <c r="H40" s="42" t="s">
        <v>25</v>
      </c>
      <c r="I40" s="43" t="s">
        <v>26</v>
      </c>
    </row>
    <row r="41" spans="2:11" x14ac:dyDescent="0.45">
      <c r="B41" s="28" t="s">
        <v>17</v>
      </c>
      <c r="C41" s="28"/>
      <c r="D41" s="28"/>
      <c r="E41" s="28"/>
      <c r="F41" s="28"/>
      <c r="G41" s="30">
        <f>($I$23-SUM($G$33:$I$33,$G$37:$I$37))*G42</f>
        <v>537069.16351999983</v>
      </c>
      <c r="H41" s="31">
        <f>($I$23-SUM($G$33:$I$33,$G$37:$I$37))*H42</f>
        <v>28266.798080000019</v>
      </c>
      <c r="I41" s="37">
        <f>($I$23-SUM($G$33:$I$33,$G$37:$I$37))*I42</f>
        <v>141333.99039999998</v>
      </c>
      <c r="K41" s="1">
        <f>I23-SUM(G33:I33,G37:I37,G41:I41)</f>
        <v>0</v>
      </c>
    </row>
    <row r="42" spans="2:11" x14ac:dyDescent="0.45">
      <c r="B42" s="32" t="s">
        <v>18</v>
      </c>
      <c r="C42" s="32"/>
      <c r="D42" s="32"/>
      <c r="E42" s="32"/>
      <c r="F42" s="32"/>
      <c r="G42" s="51">
        <f>H28*(1-I30)</f>
        <v>0.76</v>
      </c>
      <c r="H42" s="52">
        <f>H29*(1-I30)</f>
        <v>4.0000000000000036E-2</v>
      </c>
      <c r="I42" s="53">
        <f>I30</f>
        <v>0.2</v>
      </c>
    </row>
    <row r="43" spans="2:11" ht="5" customHeight="1" x14ac:dyDescent="0.45"/>
    <row r="44" spans="2:11" x14ac:dyDescent="0.45">
      <c r="B44" s="36" t="s">
        <v>23</v>
      </c>
      <c r="C44" s="36"/>
      <c r="D44" s="36"/>
      <c r="E44" s="36"/>
      <c r="F44" s="36"/>
      <c r="G44" s="41" t="s">
        <v>24</v>
      </c>
      <c r="H44" s="42" t="s">
        <v>25</v>
      </c>
      <c r="I44" s="43" t="s">
        <v>26</v>
      </c>
    </row>
    <row r="45" spans="2:11" x14ac:dyDescent="0.45">
      <c r="B45" s="28" t="s">
        <v>17</v>
      </c>
      <c r="C45" s="28"/>
      <c r="D45" s="28"/>
      <c r="E45" s="28"/>
      <c r="F45" s="28"/>
      <c r="G45" s="30">
        <f>G33+G37+G41</f>
        <v>1235000</v>
      </c>
      <c r="H45" s="31">
        <f t="shared" ref="H45:I45" si="0">H33+H37+H41</f>
        <v>65000.000000000058</v>
      </c>
      <c r="I45" s="37">
        <f t="shared" si="0"/>
        <v>200000.00000000003</v>
      </c>
      <c r="K45" s="1">
        <f>SUM(G45:I45)-I23</f>
        <v>0</v>
      </c>
    </row>
    <row r="46" spans="2:11" x14ac:dyDescent="0.45">
      <c r="B46" s="32" t="s">
        <v>18</v>
      </c>
      <c r="C46" s="32"/>
      <c r="D46" s="32"/>
      <c r="E46" s="32"/>
      <c r="F46" s="32"/>
      <c r="G46" s="51">
        <f>G45/SUM($G$45:$I$45)</f>
        <v>0.82333333333333336</v>
      </c>
      <c r="H46" s="52">
        <f t="shared" ref="H46:I46" si="1">H45/SUM($G$45:$I$45)</f>
        <v>4.333333333333337E-2</v>
      </c>
      <c r="I46" s="53">
        <f t="shared" si="1"/>
        <v>0.13333333333333336</v>
      </c>
    </row>
    <row r="47" spans="2:11" ht="5" customHeight="1" x14ac:dyDescent="0.45"/>
    <row r="48" spans="2:11" x14ac:dyDescent="0.45">
      <c r="B48" s="23" t="s">
        <v>40</v>
      </c>
      <c r="C48" s="23"/>
      <c r="D48" s="23"/>
      <c r="E48" s="23"/>
      <c r="F48" s="23"/>
      <c r="G48" s="5"/>
      <c r="H48" s="5"/>
      <c r="I48" s="5"/>
    </row>
    <row r="49" spans="2:13" ht="5" customHeight="1" x14ac:dyDescent="0.45"/>
    <row r="50" spans="2:13" x14ac:dyDescent="0.45">
      <c r="B50" s="61" t="s">
        <v>41</v>
      </c>
      <c r="C50" s="17"/>
      <c r="D50" s="17"/>
      <c r="E50" s="17"/>
      <c r="F50" s="17"/>
      <c r="G50" s="18"/>
      <c r="H50" s="18"/>
      <c r="I50" s="62">
        <f>ROUND(G45/I7,4)</f>
        <v>2.6</v>
      </c>
    </row>
    <row r="51" spans="2:13" ht="5" customHeight="1" x14ac:dyDescent="0.45"/>
    <row r="52" spans="2:13" x14ac:dyDescent="0.45">
      <c r="B52" s="23" t="s">
        <v>42</v>
      </c>
      <c r="C52" s="23"/>
      <c r="D52" s="23"/>
      <c r="E52" s="23"/>
      <c r="F52" s="23"/>
      <c r="G52" s="5"/>
      <c r="H52" s="5"/>
      <c r="I52" s="5"/>
    </row>
    <row r="53" spans="2:13" ht="5" customHeight="1" x14ac:dyDescent="0.45"/>
    <row r="54" spans="2:13" ht="14.45" customHeight="1" x14ac:dyDescent="0.45">
      <c r="B54" s="36" t="s">
        <v>43</v>
      </c>
      <c r="C54" s="36"/>
      <c r="D54" s="36"/>
      <c r="E54" s="26"/>
      <c r="F54" s="26"/>
      <c r="G54" s="26"/>
      <c r="H54" s="26"/>
      <c r="I54" s="26"/>
    </row>
    <row r="55" spans="2:13" ht="5" customHeight="1" x14ac:dyDescent="0.45"/>
    <row r="56" spans="2:13" x14ac:dyDescent="0.45">
      <c r="F56" s="63" t="s">
        <v>44</v>
      </c>
      <c r="G56" s="63"/>
      <c r="H56" s="63"/>
      <c r="I56" s="63"/>
      <c r="K56" s="64"/>
      <c r="L56" s="64"/>
      <c r="M56" s="64"/>
    </row>
    <row r="57" spans="2:13" x14ac:dyDescent="0.45">
      <c r="E57" s="65">
        <f>I50</f>
        <v>2.6</v>
      </c>
      <c r="F57" s="66">
        <v>1.1000000000000001</v>
      </c>
      <c r="G57" s="66">
        <v>1.2</v>
      </c>
      <c r="H57" s="66">
        <v>1.3</v>
      </c>
      <c r="I57" s="66">
        <v>1.4</v>
      </c>
      <c r="J57" s="67"/>
      <c r="K57" s="67"/>
      <c r="L57" s="67"/>
      <c r="M57" s="67"/>
    </row>
    <row r="58" spans="2:13" x14ac:dyDescent="0.45">
      <c r="B58" s="89"/>
      <c r="D58" s="90" t="s">
        <v>45</v>
      </c>
      <c r="E58" s="68">
        <v>0</v>
      </c>
      <c r="F58" s="69">
        <f t="dataTable" ref="F58:I62" dt2D="1" dtr="1" r1="H23" r2="I14" ca="1"/>
        <v>1.08</v>
      </c>
      <c r="G58" s="69">
        <v>1.1599999999999999</v>
      </c>
      <c r="H58" s="69">
        <v>1.24</v>
      </c>
      <c r="I58" s="69">
        <v>1.32</v>
      </c>
      <c r="J58" s="69"/>
      <c r="K58" s="69"/>
      <c r="L58" s="69"/>
      <c r="M58" s="69"/>
    </row>
    <row r="59" spans="2:13" x14ac:dyDescent="0.45">
      <c r="B59" s="89"/>
      <c r="D59" s="90"/>
      <c r="E59" s="68">
        <v>0.02</v>
      </c>
      <c r="F59" s="69">
        <v>1.1000000000000001</v>
      </c>
      <c r="G59" s="69">
        <v>1.1599999999999999</v>
      </c>
      <c r="H59" s="69">
        <v>1.24</v>
      </c>
      <c r="I59" s="69">
        <v>1.32</v>
      </c>
      <c r="J59" s="69"/>
      <c r="K59" s="69"/>
      <c r="L59" s="69"/>
      <c r="M59" s="69"/>
    </row>
    <row r="60" spans="2:13" x14ac:dyDescent="0.45">
      <c r="B60" s="89"/>
      <c r="D60" s="90"/>
      <c r="E60" s="68">
        <v>0.04</v>
      </c>
      <c r="F60" s="69">
        <v>1.1000000000000001</v>
      </c>
      <c r="G60" s="69">
        <v>1.2</v>
      </c>
      <c r="H60" s="69">
        <v>1.24</v>
      </c>
      <c r="I60" s="69">
        <v>1.32</v>
      </c>
      <c r="J60" s="69"/>
      <c r="K60" s="69"/>
      <c r="L60" s="69"/>
      <c r="M60" s="69"/>
    </row>
    <row r="61" spans="2:13" x14ac:dyDescent="0.45">
      <c r="B61" s="89"/>
      <c r="D61" s="90"/>
      <c r="E61" s="68">
        <v>0.06</v>
      </c>
      <c r="F61" s="69">
        <v>1.1000000000000001</v>
      </c>
      <c r="G61" s="69">
        <v>1.2</v>
      </c>
      <c r="H61" s="69">
        <v>1.3</v>
      </c>
      <c r="I61" s="69">
        <v>1.3382000000000001</v>
      </c>
      <c r="J61" s="69"/>
      <c r="K61" s="69"/>
      <c r="L61" s="69"/>
      <c r="M61" s="69"/>
    </row>
    <row r="62" spans="2:13" x14ac:dyDescent="0.45">
      <c r="B62" s="89"/>
      <c r="D62" s="90"/>
      <c r="E62" s="68">
        <v>0.08</v>
      </c>
      <c r="F62" s="69">
        <v>1.1000000000000001</v>
      </c>
      <c r="G62" s="69">
        <v>1.2</v>
      </c>
      <c r="H62" s="69">
        <v>1.3</v>
      </c>
      <c r="I62" s="69">
        <v>1.4</v>
      </c>
      <c r="J62" s="69"/>
      <c r="K62" s="69"/>
      <c r="L62" s="69"/>
      <c r="M62" s="69"/>
    </row>
    <row r="64" spans="2:13" x14ac:dyDescent="0.45">
      <c r="F64" s="63" t="s">
        <v>44</v>
      </c>
      <c r="G64" s="63"/>
      <c r="H64" s="63"/>
      <c r="I64" s="63"/>
    </row>
    <row r="65" spans="4:9" x14ac:dyDescent="0.45">
      <c r="E65" s="65">
        <f>I50</f>
        <v>2.6</v>
      </c>
      <c r="F65" s="66">
        <v>1.5</v>
      </c>
      <c r="G65" s="66">
        <f>F65+0.1</f>
        <v>1.6</v>
      </c>
      <c r="H65" s="66">
        <f t="shared" ref="H65:I65" si="2">G65+0.1</f>
        <v>1.7000000000000002</v>
      </c>
      <c r="I65" s="66">
        <f t="shared" si="2"/>
        <v>1.8000000000000003</v>
      </c>
    </row>
    <row r="66" spans="4:9" x14ac:dyDescent="0.45">
      <c r="D66" s="90" t="s">
        <v>45</v>
      </c>
      <c r="E66" s="68">
        <v>0</v>
      </c>
      <c r="F66" s="69">
        <f t="dataTable" ref="F66:I70" dt2D="1" dtr="1" r1="H23" r2="I14"/>
        <v>1.4</v>
      </c>
      <c r="G66" s="69">
        <v>1.48</v>
      </c>
      <c r="H66" s="69">
        <v>1.56</v>
      </c>
      <c r="I66" s="69">
        <v>1.64</v>
      </c>
    </row>
    <row r="67" spans="4:9" x14ac:dyDescent="0.45">
      <c r="D67" s="90"/>
      <c r="E67" s="68">
        <v>0.02</v>
      </c>
      <c r="F67" s="69">
        <v>1.4</v>
      </c>
      <c r="G67" s="69">
        <v>1.48</v>
      </c>
      <c r="H67" s="69">
        <v>1.56</v>
      </c>
      <c r="I67" s="69">
        <v>1.64</v>
      </c>
    </row>
    <row r="68" spans="4:9" x14ac:dyDescent="0.45">
      <c r="D68" s="90"/>
      <c r="E68" s="68">
        <v>0.04</v>
      </c>
      <c r="F68" s="69">
        <v>1.4</v>
      </c>
      <c r="G68" s="69">
        <v>1.48</v>
      </c>
      <c r="H68" s="69">
        <v>1.56</v>
      </c>
      <c r="I68" s="69">
        <v>1.64</v>
      </c>
    </row>
    <row r="69" spans="4:9" x14ac:dyDescent="0.45">
      <c r="D69" s="90"/>
      <c r="E69" s="68">
        <v>0.06</v>
      </c>
      <c r="F69" s="69">
        <v>1.4</v>
      </c>
      <c r="G69" s="69">
        <v>1.48</v>
      </c>
      <c r="H69" s="69">
        <v>1.56</v>
      </c>
      <c r="I69" s="69">
        <v>1.64</v>
      </c>
    </row>
    <row r="70" spans="4:9" x14ac:dyDescent="0.45">
      <c r="D70" s="90"/>
      <c r="E70" s="68">
        <v>0.08</v>
      </c>
      <c r="F70" s="69">
        <v>1.4693000000000001</v>
      </c>
      <c r="G70" s="69">
        <v>1.48</v>
      </c>
      <c r="H70" s="69">
        <v>1.56</v>
      </c>
      <c r="I70" s="69">
        <v>1.64</v>
      </c>
    </row>
  </sheetData>
  <mergeCells count="3">
    <mergeCell ref="B58:B62"/>
    <mergeCell ref="D58:D62"/>
    <mergeCell ref="D66:D70"/>
  </mergeCells>
  <conditionalFormatting sqref="G58:G62">
    <cfRule type="colorScale" priority="8">
      <colorScale>
        <cfvo type="min"/>
        <cfvo type="max"/>
        <color rgb="FFF8CAAA"/>
        <color theme="5"/>
      </colorScale>
    </cfRule>
  </conditionalFormatting>
  <conditionalFormatting sqref="F58:F62">
    <cfRule type="colorScale" priority="7">
      <colorScale>
        <cfvo type="min"/>
        <cfvo type="max"/>
        <color rgb="FFF8CAAA"/>
        <color theme="5"/>
      </colorScale>
    </cfRule>
  </conditionalFormatting>
  <conditionalFormatting sqref="H58:H62">
    <cfRule type="colorScale" priority="6">
      <colorScale>
        <cfvo type="min"/>
        <cfvo type="max"/>
        <color rgb="FFF8CAAA"/>
        <color theme="5"/>
      </colorScale>
    </cfRule>
  </conditionalFormatting>
  <conditionalFormatting sqref="I58:I62">
    <cfRule type="colorScale" priority="5">
      <colorScale>
        <cfvo type="min"/>
        <cfvo type="max"/>
        <color rgb="FFF8CAAA"/>
        <color theme="5"/>
      </colorScale>
    </cfRule>
  </conditionalFormatting>
  <conditionalFormatting sqref="F66:F70">
    <cfRule type="colorScale" priority="4">
      <colorScale>
        <cfvo type="min"/>
        <cfvo type="max"/>
        <color rgb="FFF8CAAA"/>
        <color theme="5"/>
      </colorScale>
    </cfRule>
  </conditionalFormatting>
  <conditionalFormatting sqref="G66:G70">
    <cfRule type="colorScale" priority="3">
      <colorScale>
        <cfvo type="min"/>
        <cfvo type="max"/>
        <color rgb="FFF8CAAA"/>
        <color theme="5"/>
      </colorScale>
    </cfRule>
  </conditionalFormatting>
  <conditionalFormatting sqref="H66:H70">
    <cfRule type="colorScale" priority="2">
      <colorScale>
        <cfvo type="min"/>
        <cfvo type="max"/>
        <color rgb="FFF8CAAA"/>
        <color theme="5"/>
      </colorScale>
    </cfRule>
  </conditionalFormatting>
  <conditionalFormatting sqref="I66:I70">
    <cfRule type="colorScale" priority="1">
      <colorScale>
        <cfvo type="min"/>
        <cfvo type="max"/>
        <color rgb="FFF8CAAA"/>
        <color theme="5"/>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6BDDB-8FD4-4D94-935E-7F7015CA9FF3}">
  <dimension ref="A2:J37"/>
  <sheetViews>
    <sheetView showGridLines="0" zoomScaleNormal="100" workbookViewId="0"/>
  </sheetViews>
  <sheetFormatPr defaultRowHeight="14.25" x14ac:dyDescent="0.45"/>
  <cols>
    <col min="1" max="1" width="1.59765625" customWidth="1"/>
    <col min="2" max="2" width="12.6640625" bestFit="1" customWidth="1"/>
    <col min="3" max="3" width="0.796875" customWidth="1"/>
    <col min="4" max="4" width="14.59765625" customWidth="1"/>
    <col min="5" max="5" width="1.59765625" customWidth="1"/>
    <col min="6" max="6" width="14.59765625" customWidth="1"/>
  </cols>
  <sheetData>
    <row r="2" spans="2:6" ht="18" x14ac:dyDescent="0.55000000000000004">
      <c r="B2" s="40" t="s">
        <v>58</v>
      </c>
      <c r="C2" s="40"/>
      <c r="D2" s="40"/>
    </row>
    <row r="3" spans="2:6" ht="12" customHeight="1" x14ac:dyDescent="0.45">
      <c r="B3" s="50" t="s">
        <v>34</v>
      </c>
      <c r="C3" s="50"/>
      <c r="D3" s="50"/>
    </row>
    <row r="4" spans="2:6" ht="5" customHeight="1" x14ac:dyDescent="0.45"/>
    <row r="5" spans="2:6" x14ac:dyDescent="0.45">
      <c r="B5" s="4" t="s">
        <v>49</v>
      </c>
      <c r="C5" s="4"/>
      <c r="D5" s="4"/>
      <c r="E5" s="5"/>
      <c r="F5" s="5"/>
    </row>
    <row r="6" spans="2:6" ht="5" customHeight="1" x14ac:dyDescent="0.45">
      <c r="E6" s="2"/>
      <c r="F6" s="2"/>
    </row>
    <row r="7" spans="2:6" x14ac:dyDescent="0.45">
      <c r="B7" s="17" t="s">
        <v>11</v>
      </c>
      <c r="C7" s="17"/>
      <c r="D7" s="17"/>
      <c r="E7" s="78"/>
      <c r="F7" s="22">
        <v>500000</v>
      </c>
    </row>
    <row r="8" spans="2:6" ht="5" customHeight="1" x14ac:dyDescent="0.45"/>
    <row r="9" spans="2:6" ht="14.45" customHeight="1" x14ac:dyDescent="0.45">
      <c r="B9" s="17" t="s">
        <v>10</v>
      </c>
      <c r="C9" s="17"/>
      <c r="D9" s="17"/>
      <c r="E9" s="17"/>
      <c r="F9" s="86">
        <v>5</v>
      </c>
    </row>
    <row r="10" spans="2:6" ht="5" customHeight="1" x14ac:dyDescent="0.45"/>
    <row r="11" spans="2:6" ht="14.45" customHeight="1" x14ac:dyDescent="0.45">
      <c r="B11" s="23" t="s">
        <v>57</v>
      </c>
      <c r="C11" s="23"/>
      <c r="D11" s="23"/>
      <c r="E11" s="5"/>
      <c r="F11" s="5"/>
    </row>
    <row r="12" spans="2:6" ht="5" customHeight="1" x14ac:dyDescent="0.45">
      <c r="B12" s="6"/>
      <c r="C12" s="6"/>
      <c r="D12" s="6"/>
    </row>
    <row r="13" spans="2:6" ht="14.45" customHeight="1" x14ac:dyDescent="0.45">
      <c r="B13" s="17" t="s">
        <v>56</v>
      </c>
      <c r="C13" s="17"/>
      <c r="D13" s="18"/>
      <c r="E13" s="18"/>
      <c r="F13" s="21">
        <v>0.02</v>
      </c>
    </row>
    <row r="14" spans="2:6" s="15" customFormat="1" ht="5" customHeight="1" x14ac:dyDescent="0.45">
      <c r="B14" s="71"/>
      <c r="C14" s="71"/>
      <c r="F14" s="71"/>
    </row>
    <row r="15" spans="2:6" s="15" customFormat="1" ht="14.45" customHeight="1" x14ac:dyDescent="0.45">
      <c r="B15" s="82" t="s">
        <v>55</v>
      </c>
      <c r="C15" s="82"/>
      <c r="D15" s="82"/>
      <c r="E15" s="82"/>
      <c r="F15" s="72" t="s">
        <v>54</v>
      </c>
    </row>
    <row r="16" spans="2:6" s="15" customFormat="1" ht="5" customHeight="1" x14ac:dyDescent="0.45">
      <c r="B16" s="71"/>
      <c r="C16" s="71"/>
      <c r="E16" s="12"/>
      <c r="F16" s="12"/>
    </row>
    <row r="17" spans="1:10" ht="14.45" customHeight="1" x14ac:dyDescent="0.45">
      <c r="B17" s="80">
        <v>1</v>
      </c>
      <c r="C17" s="13"/>
      <c r="E17" s="74"/>
      <c r="F17" s="74">
        <f>$F$13*$F$7</f>
        <v>10000</v>
      </c>
    </row>
    <row r="18" spans="1:10" ht="14.45" customHeight="1" x14ac:dyDescent="0.45">
      <c r="B18" s="81">
        <f>+B17+1</f>
        <v>2</v>
      </c>
      <c r="C18" s="13"/>
      <c r="E18" s="74"/>
      <c r="F18" s="74">
        <f>$F$13*$F$7</f>
        <v>10000</v>
      </c>
    </row>
    <row r="19" spans="1:10" ht="14.45" customHeight="1" x14ac:dyDescent="0.45">
      <c r="B19" s="81">
        <f t="shared" ref="B19:B21" si="0">+B18+1</f>
        <v>3</v>
      </c>
      <c r="C19" s="13"/>
      <c r="E19" s="74"/>
      <c r="F19" s="74">
        <f>$F$13*$F$7</f>
        <v>10000</v>
      </c>
    </row>
    <row r="20" spans="1:10" ht="14.45" customHeight="1" x14ac:dyDescent="0.45">
      <c r="B20" s="81">
        <f t="shared" si="0"/>
        <v>4</v>
      </c>
      <c r="C20" s="13"/>
      <c r="E20" s="74"/>
      <c r="F20" s="74">
        <f>$F$13*$F$7</f>
        <v>10000</v>
      </c>
    </row>
    <row r="21" spans="1:10" ht="14.45" customHeight="1" x14ac:dyDescent="0.45">
      <c r="B21" s="81">
        <f t="shared" si="0"/>
        <v>5</v>
      </c>
      <c r="C21" s="13"/>
      <c r="E21" s="74"/>
      <c r="F21" s="74">
        <f>$F$13*$F$7</f>
        <v>10000</v>
      </c>
    </row>
    <row r="22" spans="1:10" ht="5" customHeight="1" x14ac:dyDescent="0.45">
      <c r="B22" s="70"/>
      <c r="C22" s="6"/>
    </row>
    <row r="23" spans="1:10" ht="14.45" customHeight="1" x14ac:dyDescent="0.45">
      <c r="B23" s="75" t="s">
        <v>48</v>
      </c>
      <c r="C23" s="17"/>
      <c r="D23" s="18"/>
      <c r="E23" s="19"/>
      <c r="F23" s="19">
        <f>SUM(F17:F21)</f>
        <v>50000</v>
      </c>
    </row>
    <row r="24" spans="1:10" ht="5" customHeight="1" x14ac:dyDescent="0.45">
      <c r="B24" s="76"/>
      <c r="C24" s="77"/>
      <c r="D24" s="77"/>
      <c r="E24" s="77"/>
      <c r="F24" s="73"/>
    </row>
    <row r="25" spans="1:10" x14ac:dyDescent="0.45">
      <c r="B25" s="4" t="s">
        <v>50</v>
      </c>
      <c r="C25" s="4"/>
      <c r="D25" s="4"/>
      <c r="E25" s="4"/>
      <c r="F25" s="4"/>
    </row>
    <row r="26" spans="1:10" ht="5" customHeight="1" x14ac:dyDescent="0.45">
      <c r="B26" s="6"/>
      <c r="C26" s="6"/>
      <c r="D26" s="6"/>
      <c r="E26" s="6"/>
      <c r="F26" s="6"/>
    </row>
    <row r="27" spans="1:10" x14ac:dyDescent="0.45">
      <c r="A27" s="83"/>
      <c r="B27" s="17" t="s">
        <v>14</v>
      </c>
      <c r="C27" s="17"/>
      <c r="D27" s="17"/>
      <c r="E27" s="17"/>
      <c r="F27" s="22">
        <v>1500000</v>
      </c>
    </row>
    <row r="28" spans="1:10" ht="5" customHeight="1" x14ac:dyDescent="0.45">
      <c r="B28" s="6"/>
      <c r="C28" s="6"/>
      <c r="D28" s="6"/>
      <c r="E28" s="6"/>
      <c r="F28" s="6"/>
    </row>
    <row r="29" spans="1:10" x14ac:dyDescent="0.45">
      <c r="B29" s="17" t="s">
        <v>51</v>
      </c>
      <c r="C29" s="18"/>
      <c r="D29" s="18"/>
      <c r="E29" s="18"/>
      <c r="F29" s="84">
        <f>F27/F7</f>
        <v>3</v>
      </c>
    </row>
    <row r="30" spans="1:10" ht="5" customHeight="1" x14ac:dyDescent="0.45"/>
    <row r="31" spans="1:10" x14ac:dyDescent="0.45">
      <c r="B31" s="17" t="s">
        <v>59</v>
      </c>
      <c r="C31" s="18"/>
      <c r="D31" s="18"/>
      <c r="E31" s="18"/>
      <c r="F31" s="85">
        <f>F29^(1/F9)-100%</f>
        <v>0.2457309396155174</v>
      </c>
      <c r="J31" s="87"/>
    </row>
    <row r="32" spans="1:10" ht="5" customHeight="1" x14ac:dyDescent="0.45"/>
    <row r="33" spans="2:6" x14ac:dyDescent="0.45">
      <c r="B33" s="36" t="s">
        <v>53</v>
      </c>
      <c r="C33" s="36"/>
      <c r="D33" s="36"/>
      <c r="E33" s="36"/>
      <c r="F33" s="36"/>
    </row>
    <row r="34" spans="2:6" ht="5" customHeight="1" x14ac:dyDescent="0.45"/>
    <row r="35" spans="2:6" x14ac:dyDescent="0.45">
      <c r="B35" s="17" t="s">
        <v>52</v>
      </c>
      <c r="C35" s="18"/>
      <c r="D35" s="18"/>
      <c r="E35" s="18"/>
      <c r="F35" s="84">
        <f>F27/(F7-F23)</f>
        <v>3.3333333333333335</v>
      </c>
    </row>
    <row r="36" spans="2:6" ht="5" customHeight="1" x14ac:dyDescent="0.45"/>
    <row r="37" spans="2:6" x14ac:dyDescent="0.45">
      <c r="B37" s="17" t="s">
        <v>59</v>
      </c>
      <c r="C37" s="18"/>
      <c r="D37" s="18"/>
      <c r="E37" s="18"/>
      <c r="F37" s="85">
        <f>F35^(1/F9)-100%</f>
        <v>0.27225963653939211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ToC</vt:lpstr>
      <vt:lpstr>Build It Challenge</vt:lpstr>
      <vt:lpstr>Basic Distribution Waterfall</vt:lpstr>
      <vt:lpstr>Basic Dist_Pref Analysis</vt:lpstr>
      <vt:lpstr>Management Fee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dcterms:created xsi:type="dcterms:W3CDTF">2022-07-10T19:30:44Z</dcterms:created>
  <dcterms:modified xsi:type="dcterms:W3CDTF">2022-07-18T22:20:19Z</dcterms:modified>
</cp:coreProperties>
</file>