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showInkAnnotation="0" codeName="ThisWorkbook"/>
  <mc:AlternateContent xmlns:mc="http://schemas.openxmlformats.org/markup-compatibility/2006">
    <mc:Choice Requires="x15">
      <x15ac:absPath xmlns:x15ac="http://schemas.microsoft.com/office/spreadsheetml/2010/11/ac" url="C:\Users\Peter Lynch\Dropbox\Peter\ASM Website\4 LBO\"/>
    </mc:Choice>
  </mc:AlternateContent>
  <xr:revisionPtr revIDLastSave="0" documentId="13_ncr:1_{BDC06F6E-84BB-40CC-A7BB-A5D2C0A6B55B}" xr6:coauthVersionLast="43" xr6:coauthVersionMax="43" xr10:uidLastSave="{00000000-0000-0000-0000-000000000000}"/>
  <bookViews>
    <workbookView xWindow="-98" yWindow="-98" windowWidth="33946" windowHeight="22096" tabRatio="894" xr2:uid="{00000000-000D-0000-FFFF-FFFF00000000}"/>
  </bookViews>
  <sheets>
    <sheet name="ToC" sheetId="36" r:id="rId1"/>
    <sheet name="80_20" sheetId="31" r:id="rId2"/>
    <sheet name="20% &amp; 80_20" sheetId="33" r:id="rId3"/>
    <sheet name="20% After Principal &amp; 80_20" sheetId="34" r:id="rId4"/>
    <sheet name="IRR Hurdles" sheetId="30" r:id="rId5"/>
    <sheet name="RE Waterfall" sheetId="35" r:id="rId6"/>
    <sheet name="Formula Explanation" sheetId="37" r:id="rId7"/>
  </sheets>
  <definedNames>
    <definedName name="CIQWBGuid" hidden="1">"cbeeede9-6f2c-4268-bbc1-e96b1a38e936"</definedName>
    <definedName name="ExactAddinConnection" hidden="1">"001"</definedName>
    <definedName name="ExactAddinConnection.001" hidden="1">"catfish;001;rick_tellez;1"</definedName>
    <definedName name="IQ_0_PCT_RISK_WEIGHT_TOTAL_THRIFT" hidden="1">"c25055"</definedName>
    <definedName name="IQ_1_4_DWELLING_UNITS_CONSTRUCTION_MORTGAGE_LOANS_ADJUSTED_NCOS_TOTAL_THRIFT" hidden="1">"c25200"</definedName>
    <definedName name="IQ_1_4_DWELLING_UNITS_CONSTRUCTION_MORTGAGE_LOANS_GVA_CHARGE_OFFS_THRIFT" hidden="1">"c25115"</definedName>
    <definedName name="IQ_1_4_DWELLING_UNITS_CONSTRUCTION_MORTGAGE_LOANS_GVA_RECOVERIES_THRIFT" hidden="1">"c25146"</definedName>
    <definedName name="IQ_1_4_DWELLING_UNITS_CONSTRUCTION_MORTGAGE_LOANS_SVA_PROVISIONS_TRANSFERS_FROM_GVA_TOTAL_THRIFT" hidden="1">"c25169"</definedName>
    <definedName name="IQ_1_4_DWELLING_UNITS_REVOLVING_OPEN_END_PML_ADJUSTED_NCOS_TOTAL_THRIFT" hidden="1">"c25203"</definedName>
    <definedName name="IQ_1_4_DWELLING_UNITS_REVOLVING_OPEN_END_PML_GVA_CHARGE_OFFS_THRIFT" hidden="1">"c25118"</definedName>
    <definedName name="IQ_1_4_DWELLING_UNITS_REVOLVING_OPEN_END_PML_GVA_RECOVERIES_THRIFT" hidden="1">"c25149"</definedName>
    <definedName name="IQ_1_4_DWELLING_UNITS_REVOLVING_OPEN_END_PML_SVA_PROVISIONS_TRANSFERS_FROM_GVA_TOTAL_THRIFT" hidden="1">"c25172"</definedName>
    <definedName name="IQ_1_4_DWELLING_UNITS_SECURED_FIRST_LIENS_IN_PROCESS_FORECLOSURE_THRIFT" hidden="1">"c25305"</definedName>
    <definedName name="IQ_1_4_DWELLING_UNITS_SECURED_FIRST_LIENS_PML_ADJUSTED_NCOS_TOTAL_THRIFT" hidden="1">"c25204"</definedName>
    <definedName name="IQ_1_4_DWELLING_UNITS_SECURED_FIRST_LIENS_PML_GVA_CHARGE_OFFS_THRIFT" hidden="1">"c25119"</definedName>
    <definedName name="IQ_1_4_DWELLING_UNITS_SECURED_FIRST_LIENS_PML_GVA_RECOVERIES_THRIFT" hidden="1">"c25150"</definedName>
    <definedName name="IQ_1_4_DWELLING_UNITS_SECURED_FIRST_LIENS_PML_SVA_PROVISIONS_TRANSFERS_FROM_GVA_TOTAL_THRIFT" hidden="1">"c25173"</definedName>
    <definedName name="IQ_1_4_DWELLING_UNITS_SECURED_JUNIOR_LIENS_IN_PROCESS_FORECLOSURE_THRIFT" hidden="1">"c25306"</definedName>
    <definedName name="IQ_1_4_DWELLING_UNITS_SECURED_JUNIOR_LIENS_PML_ADJUSTED_NCOS_TOTAL_THRIFT" hidden="1">"c25205"</definedName>
    <definedName name="IQ_1_4_DWELLING_UNITS_SECURED_JUNIOR_LIENS_PML_GVA_CHARGE_OFFS_THRIFT" hidden="1">"c25120"</definedName>
    <definedName name="IQ_1_4_DWELLING_UNITS_SECURED_JUNIOR_LIENS_PML_GVA_RECOVERIES_THRIFT" hidden="1">"c25151"</definedName>
    <definedName name="IQ_1_4_DWELLING_UNITS_SECURED_JUNIOR_LIENS_PML_SVA_PROVISIONS_TRANSFERS_FROM_GVA_TOTAL_THRIFT" hidden="1">"c25174"</definedName>
    <definedName name="IQ_1_4_DWELLING_UNITS_SECURED_REVOLVING_OPEN_END_LOANS_IN_PROCESS_FORECLOSURE_THRIFT" hidden="1">"c25304"</definedName>
    <definedName name="IQ_1_4_FAMILY_CONSTRUCTION_LOANS_GROSS_LOANS_THRIFT" hidden="1">"c25727"</definedName>
    <definedName name="IQ_1_4_FAMILY_CONSTRUCTION_LOANS_RISK_BASED_CAPITAL_THRIFT" hidden="1">"c25712"</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100_PCT_RISK_WEIGHT_TOTAL_THRIFT" hidden="1">"c25073"</definedName>
    <definedName name="IQ_20_PCT_RISK_WEIGHT_TOTAL_THRIFT" hidden="1">"c25062"</definedName>
    <definedName name="IQ_50_PCT_RISK_WEIGHT_TOTAL_THRIFT" hidden="1">"c25069"</definedName>
    <definedName name="IQ_ABS_AFS_AMORT_COST_FFIEC" hidden="1">"c20499"</definedName>
    <definedName name="IQ_ABS_AFS_FAIR_VAL_FFIEC" hidden="1">"c20464"</definedName>
    <definedName name="IQ_ABS_HTM_AMORT_COST_FFIEC" hidden="1">"c20447"</definedName>
    <definedName name="IQ_ABS_HTM_FAIR_VAL_FFIEC" hidden="1">"c20482"</definedName>
    <definedName name="IQ_ACCOUNTS_PAYABLE_THRIFT" hidden="1">"c24910"</definedName>
    <definedName name="IQ_ACCRUED_INT_PAYABLE_DEPOSITS_THRIFT" hidden="1">"c24907"</definedName>
    <definedName name="IQ_ACCRUED_INT_PAYABLE_THRIFT" hidden="1">"c24906"</definedName>
    <definedName name="IQ_ACCRUED_INT_RECEIVABLE_MBS_THRIFT" hidden="1">"c24836"</definedName>
    <definedName name="IQ_ACCRUED_INT_RECEIVABLE_THRIFT" hidden="1">"c24827"</definedName>
    <definedName name="IQ_ACCRUED_MORTGAGE_INT_RECEIVABLE_THRIFT" hidden="1">"c24849"</definedName>
    <definedName name="IQ_ACCRUED_NON_MORTGAGE_INT_RECEIVABLE_THRIFT" hidden="1">"c24866"</definedName>
    <definedName name="IQ_ACCRUED_TAXES_THRIFT" hidden="1">"c24909"</definedName>
    <definedName name="IQ_ACCUM_AMORT_GW" hidden="1">"c17749"</definedName>
    <definedName name="IQ_ACCUM_AMORT_INTAN_ASSETS" hidden="1">"c17747"</definedName>
    <definedName name="IQ_ACCUMULATED_GAINS_LOSSES_CASH_FLOW_HEDGES_THRIFT" hidden="1">"c24922"</definedName>
    <definedName name="IQ_ACCUMULATED_GAINS_LOSSES_CERTAIN_SEC_THRIFT" hidden="1">"c24921"</definedName>
    <definedName name="IQ_ACCUMULATED_LOSSES_GAINS_CASH_FLOW_HEDGES_ADJUSTED_ASSETS_THRIFT" hidden="1">"c25035"</definedName>
    <definedName name="IQ_ACCUMULATED_LOSSES_GAINS_CASH_FLOW_HEDGES_T1_THRIFT" hidden="1">"c25026"</definedName>
    <definedName name="IQ_ACQUIRED_BY_REPORTING_BANK_FDIC" hidden="1">"c6535"</definedName>
    <definedName name="IQ_ACTUAL_THRIFT_INV_PERCENTAGE_MONTH_END_FIRST_MONTH_QUARTER_THRIFT" hidden="1">"c25584"</definedName>
    <definedName name="IQ_ACTUAL_THRIFT_INV_PERCENTAGE_MONTH_END_SECOND_MONTH_QUARTER_THRIFT" hidden="1">"c25585"</definedName>
    <definedName name="IQ_ACTUAL_THRIFT_INV_PERCENTAGE_MONTH_END_THIRD_MONTH_QUARTER_THRIFT" hidden="1">"c25586"</definedName>
    <definedName name="IQ_ADDIN" hidden="1">"AUTO"</definedName>
    <definedName name="IQ_ADDITIONAL_NON_INT_INC_FDIC" hidden="1">"c6574"</definedName>
    <definedName name="IQ_ADJUSTABLE_RATE_LOANS_FDIC" hidden="1">"c6375"</definedName>
    <definedName name="IQ_ADJUSTED_OPERATING_INCOME_AVG_ASSETS_THRIFT" hidden="1">"c25651"</definedName>
    <definedName name="IQ_ADJUSTED_TOTAL_ASSETS_ADJUSTED_ASSETS_THRIFT" hidden="1">"c25038"</definedName>
    <definedName name="IQ_ADJUSTMENTS_GVA_THRIFT" hidden="1">"c25095"</definedName>
    <definedName name="IQ_ADJUSTMENTS_SVA_THRIFT" hidden="1">"c25102"</definedName>
    <definedName name="IQ_ADJUSTMENTS_TVA_THRIFT" hidden="1">"c25109"</definedName>
    <definedName name="IQ_ADVANCES_FROM_FHLB_THRIFT" hidden="1">"c24900"</definedName>
    <definedName name="IQ_ADVANCES_TAXES_INSURANCE_THRIFT" hidden="1">"c24850"</definedName>
    <definedName name="IQ_AE_CM" hidden="1">"c10"</definedName>
    <definedName name="IQ_AFS_SEC_AMOUNTS_NETTED_THRIFT" hidden="1">"c25492"</definedName>
    <definedName name="IQ_AFS_SEC_INV_SEC_THRIFT" hidden="1">"c25670"</definedName>
    <definedName name="IQ_AFS_SEC_LEVEL_1_THRIFT" hidden="1">"c25488"</definedName>
    <definedName name="IQ_AFS_SEC_LEVEL_2_THRIFT" hidden="1">"c25489"</definedName>
    <definedName name="IQ_AFS_SEC_LEVEL_3_THRIFT" hidden="1">"c25490"</definedName>
    <definedName name="IQ_AFS_SEC_THRIFT" hidden="1">"c24933"</definedName>
    <definedName name="IQ_AFS_SEC_TIER_1_CAPITAL_THRIFT" hidden="1">"c25630"</definedName>
    <definedName name="IQ_AFS_SEC_TOTAL_AFTER_NETTING_THRIFT" hidden="1">"c25493"</definedName>
    <definedName name="IQ_AFS_SEC_TOTAL_BEFORE_NETTING_THRIFT" hidden="1">"c25491"</definedName>
    <definedName name="IQ_AFTER_TAX_INCOME_FDIC" hidden="1">"c6583"</definedName>
    <definedName name="IQ_AGG_BANK_OVER_TOTAL" hidden="1">"c24684"</definedName>
    <definedName name="IQ_AGG_BANK_SHARES" hidden="1">"c24686"</definedName>
    <definedName name="IQ_AGG_BANK_VALUE" hidden="1">"c24685"</definedName>
    <definedName name="IQ_AGG_COMPANY_FOUNDATION_OVER_TOTAL" hidden="1">"c13769"</definedName>
    <definedName name="IQ_AGG_COMPANY_FOUNDATION_SHARES" hidden="1">"c13783"</definedName>
    <definedName name="IQ_AGG_COMPANY_FOUNDATION_VALUE" hidden="1">"c13776"</definedName>
    <definedName name="IQ_AGG_CORPORATE_OVER_TOTAL" hidden="1">"c13767"</definedName>
    <definedName name="IQ_AGG_ENDOWMENT_OVER_TOTAL" hidden="1">"c24678"</definedName>
    <definedName name="IQ_AGG_ENDOWMENT_SHARES" hidden="1">"c24680"</definedName>
    <definedName name="IQ_AGG_ENDOWMENT_VALUE" hidden="1">"c24679"</definedName>
    <definedName name="IQ_AGG_ESOP_OVER_TOTAL" hidden="1">"c13768"</definedName>
    <definedName name="IQ_AGG_FAMILY_OVER_TOTAL" hidden="1">"c24687"</definedName>
    <definedName name="IQ_AGG_FAMILY_SHARES" hidden="1">"c24689"</definedName>
    <definedName name="IQ_AGG_FAMILY_VALUE" hidden="1">"c24688"</definedName>
    <definedName name="IQ_AGG_HEDGEFUND_OVER_TOTAL" hidden="1">"c13771"</definedName>
    <definedName name="IQ_AGG_INSIDER_OVER_TOTAL" hidden="1">"c1581"</definedName>
    <definedName name="IQ_AGG_INSTITUTION_HEDGEFUND_OVER_TOTAL" hidden="1">"c24711"</definedName>
    <definedName name="IQ_AGG_INSTITUTION_HEDGEFUND_SHARES" hidden="1">"c24713"</definedName>
    <definedName name="IQ_AGG_INSTITUTION_HEDGEFUND_VALUE" hidden="1">"c24712"</definedName>
    <definedName name="IQ_AGG_INSTITUTION_SOVEREIGN_OVER_TOTAL" hidden="1">"c24717"</definedName>
    <definedName name="IQ_AGG_INSTITUTION_SOVEREIGN_SHARES" hidden="1">"c24719"</definedName>
    <definedName name="IQ_AGG_INSTITUTION_SOVEREIGN_VALUE" hidden="1">"c24718"</definedName>
    <definedName name="IQ_AGG_INSTITUTION_UNCLASSIFIED_OVER_TOTAL" hidden="1">"c24696"</definedName>
    <definedName name="IQ_AGG_INSTITUTION_UNCLASSIFIED_SHARES" hidden="1">"c24698"</definedName>
    <definedName name="IQ_AGG_INSTITUTION_UNCLASSIFIED_VALUE" hidden="1">"c24697"</definedName>
    <definedName name="IQ_AGG_INSTITUTION_VC_PE_OVER_TOTAL" hidden="1">"c24714"</definedName>
    <definedName name="IQ_AGG_INSTITUTION_VC_PE_SHARES" hidden="1">"c24716"</definedName>
    <definedName name="IQ_AGG_INSTITUTION_VC_PE_VALUE" hidden="1">"c24715"</definedName>
    <definedName name="IQ_AGG_INSTITUTIONAL_OVER_TOTAL" hidden="1">"c1580"</definedName>
    <definedName name="IQ_AGG_INSURANCE_OVER_TOTAL" hidden="1">"c24681"</definedName>
    <definedName name="IQ_AGG_INSURANCE_SHARES" hidden="1">"c24683"</definedName>
    <definedName name="IQ_AGG_INSURANCE_VALUE" hidden="1">"c24682"</definedName>
    <definedName name="IQ_AGG_INV_MANAGERS_OVER_TOTAL" hidden="1">"c26967"</definedName>
    <definedName name="IQ_AGG_INV_MANAGERS_SHARES" hidden="1">"c26968"</definedName>
    <definedName name="IQ_AGG_INV_MANAGERS_VALUE" hidden="1">"c26969"</definedName>
    <definedName name="IQ_AGG_MONEY_MANAGERS_OVER_TOTAL" hidden="1">"c24669"</definedName>
    <definedName name="IQ_AGG_MONEY_MANAGERS_SHARES" hidden="1">"c24671"</definedName>
    <definedName name="IQ_AGG_MONEY_MANAGERS_VALUE" hidden="1">"c24670"</definedName>
    <definedName name="IQ_AGG_OTHER_OVER_TOTAL" hidden="1">"c13770"</definedName>
    <definedName name="IQ_AGG_PENSION_OVER_TOTAL" hidden="1">"c24675"</definedName>
    <definedName name="IQ_AGG_PENSION_SHARES" hidden="1">"c24677"</definedName>
    <definedName name="IQ_AGG_PENSION_VALUE" hidden="1">"c24676"</definedName>
    <definedName name="IQ_AGG_REIT_OVER_TOTAL" hidden="1">"c24693"</definedName>
    <definedName name="IQ_AGG_REIT_SHARES" hidden="1">"c24695"</definedName>
    <definedName name="IQ_AGG_REIT_VALUE" hidden="1">"c24694"</definedName>
    <definedName name="IQ_AGG_SOVEREIGN_OVER_TOTAL" hidden="1">"c24690"</definedName>
    <definedName name="IQ_AGG_SOVEREIGN_SHARES" hidden="1">"c24692"</definedName>
    <definedName name="IQ_AGG_SOVEREIGN_VALUE" hidden="1">"c24691"</definedName>
    <definedName name="IQ_AGG_STATE_OVER_TOTAL" hidden="1">"c24705"</definedName>
    <definedName name="IQ_AGG_STATE_SHARES" hidden="1">"c24707"</definedName>
    <definedName name="IQ_AGG_STATE_VALUE" hidden="1">"c24706"</definedName>
    <definedName name="IQ_AGG_STRATEGIC_CORP_PRIVATE_OVER_TOTAL" hidden="1">"c24702"</definedName>
    <definedName name="IQ_AGG_STRATEGIC_CORP_PRIVATE_SHARES" hidden="1">"c24704"</definedName>
    <definedName name="IQ_AGG_STRATEGIC_CORP_PRIVATE_VALUE" hidden="1">"c24703"</definedName>
    <definedName name="IQ_AGG_STRATEGIC_CORP_PUBLIC_OVER_TOTAL" hidden="1">"c24699"</definedName>
    <definedName name="IQ_AGG_STRATEGIC_CORP_PUBLIC_SHARES" hidden="1">"c24701"</definedName>
    <definedName name="IQ_AGG_STRATEGIC_CORP_PUBLIC_VALUE" hidden="1">"c24700"</definedName>
    <definedName name="IQ_AGG_STRATEGIC_HEDGEFUND_OVER_TOTAL" hidden="1">"c24726"</definedName>
    <definedName name="IQ_AGG_STRATEGIC_HEDGEFUND_SHARES" hidden="1">"c24728"</definedName>
    <definedName name="IQ_AGG_STRATEGIC_HEDGEFUND_VALUE" hidden="1">"c24727"</definedName>
    <definedName name="IQ_AGG_STRATEGIC_OVER_TOTAL" hidden="1">"c24708"</definedName>
    <definedName name="IQ_AGG_STRATEGIC_SHARES" hidden="1">"c24710"</definedName>
    <definedName name="IQ_AGG_STRATEGIC_SWF_OVER_TOTAL" hidden="1">"c24723"</definedName>
    <definedName name="IQ_AGG_STRATEGIC_SWF_SHARES" hidden="1">"c24725"</definedName>
    <definedName name="IQ_AGG_STRATEGIC_SWF_VALUE" hidden="1">"c24724"</definedName>
    <definedName name="IQ_AGG_STRATEGIC_VALUE" hidden="1">"c24709"</definedName>
    <definedName name="IQ_AGG_STRATEGIC_VC_PE_OVER_TOTAL" hidden="1">"c24720"</definedName>
    <definedName name="IQ_AGG_STRATEGIC_VC_PE_SHARES" hidden="1">"c24722"</definedName>
    <definedName name="IQ_AGG_STRATEGIC_VC_PE_VALUE" hidden="1">"c24721"</definedName>
    <definedName name="IQ_AGG_VC_PE_OVER_TOTAL" hidden="1">"c24672"</definedName>
    <definedName name="IQ_AGG_VC_PE_SHARES" hidden="1">"c24674"</definedName>
    <definedName name="IQ_AGG_VC_PE_VALUE" hidden="1">"c24673"</definedName>
    <definedName name="IQ_AGGREGATE_AMT_ALL_EXTENSIONS_CREDIT_THRIFT" hidden="1">"c25589"</definedName>
    <definedName name="IQ_AGGREGATE_INV_IN_SERVICE_CORPORATIONS_THRIFT" hidden="1">"c25588"</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IRCRAFT_RENT" hidden="1">"c17872"</definedName>
    <definedName name="IQ_ALL_OTHER_ASSETS_ELIGIBLE_100_PCT_RISK_WEIGHT_THRIFT" hidden="1">"c25072"</definedName>
    <definedName name="IQ_ALL_OTHER_FINANCIAL_ASSETS_AMOUNTS_NETTED_THRIFT" hidden="1">"c25516"</definedName>
    <definedName name="IQ_ALL_OTHER_FINANCIAL_ASSETS_LEVEL_1_THRIFT" hidden="1">"c25512"</definedName>
    <definedName name="IQ_ALL_OTHER_FINANCIAL_ASSETS_LEVEL_2_THRIFT" hidden="1">"c25513"</definedName>
    <definedName name="IQ_ALL_OTHER_FINANCIAL_ASSETS_LEVEL_3_THRIFT" hidden="1">"c25514"</definedName>
    <definedName name="IQ_ALL_OTHER_FINANCIAL_ASSETS_TOTAL_AFTER_NETTING_THRIFT" hidden="1">"c25517"</definedName>
    <definedName name="IQ_ALL_OTHER_FINANCIAL_ASSETS_TOTAL_BEFORE_NETTING_THRIFT" hidden="1">"c25515"</definedName>
    <definedName name="IQ_ALL_OTHER_FINANCIAL_LIABILITIES_AMOUNTS_NETTED_THRIFT" hidden="1">"c25558"</definedName>
    <definedName name="IQ_ALL_OTHER_FINANCIAL_LIABILITIES_LEVEL_1_THRIFT" hidden="1">"c25554"</definedName>
    <definedName name="IQ_ALL_OTHER_FINANCIAL_LIABILITIES_LEVEL_2_THRIFT" hidden="1">"c25555"</definedName>
    <definedName name="IQ_ALL_OTHER_FINANCIAL_LIABILITIES_LEVEL_3_THRIFT" hidden="1">"c25556"</definedName>
    <definedName name="IQ_ALL_OTHER_FINANCIAL_LIABILITIES_TOTAL_AFTER_NETTING_THRIFT" hidden="1">"c25559"</definedName>
    <definedName name="IQ_ALL_OTHER_FINANCIAL_LIABILITIES_TOTAL_BEFORE_NETTING_THRIFT" hidden="1">"c25557"</definedName>
    <definedName name="IQ_ALL_OTHER_LOANS_EXCL_CONSUMER_LL_REC_DOM_FFIEC" hidden="1">"c25857"</definedName>
    <definedName name="IQ_ALL_OTHER_LOANS_EXCL_CONSUMER_LL_REC_FFIEC" hidden="1">"c25853"</definedName>
    <definedName name="IQ_ALL_OTHER_SEC_1_4_DOM_CHARGE_OFFS_FFIEC" hidden="1">"c25842"</definedName>
    <definedName name="IQ_ALL_OTHER_SEC_1_4_DOM_RECOV_FFIEC" hidden="1">"c25843"</definedName>
    <definedName name="IQ_ALL_OTHER_SEC_1_4_DUE_30_89_FFIEC" hidden="1">"c25835"</definedName>
    <definedName name="IQ_ALL_OTHER_SEC_1_4_DUE_90_FFIEC" hidden="1">"c25836"</definedName>
    <definedName name="IQ_ALL_OTHER_SEC_1_4_NON_ACCRUAL_FFIEC" hidden="1">"c25837"</definedName>
    <definedName name="IQ_ALL_OTHER_UNUSED_FFIEC" hidden="1">"c25861"</definedName>
    <definedName name="IQ_ALL_STATEMENTS_AP" hidden="1">"c25895"</definedName>
    <definedName name="IQ_ALL_STATEMENTS_AP_CO" hidden="1">"c25896"</definedName>
    <definedName name="IQ_ALL_STATEMENTS_INDUSTRY" hidden="1">"c25891"</definedName>
    <definedName name="IQ_ALL_STATEMENTS_INDUSTRY_CO" hidden="1">"c25892"</definedName>
    <definedName name="IQ_ALL_STATEMENTS_STANDARD" hidden="1">"c25893"</definedName>
    <definedName name="IQ_ALL_STATEMENTS_STANDARD_CO" hidden="1">"c25894"</definedName>
    <definedName name="IQ_ALLOW_MORTGAGE_LL_LOSSES_THRIFT" hidden="1">"c24851"</definedName>
    <definedName name="IQ_ALLOW_NON_MORTGAGE_LOAN_LL_THRIFT" hidden="1">"c24867"</definedName>
    <definedName name="IQ_ALLOWABLE_TIER_2_CAPITAL_T2_THRIFT" hidden="1">"c25046"</definedName>
    <definedName name="IQ_ALLOWANCE_AMT_INCLUDED_IN_ALLOWANCE_LOAN_LEASE_LOSSES_PURCHASED_CREDIT_IMPAIRED_LOANS_THRIFT" hidden="1">"c25239"</definedName>
    <definedName name="IQ_ALLOWANCES_LL_LOSSES_T2_THRIFT" hidden="1">"c25043"</definedName>
    <definedName name="IQ_ALPHA_SCORE_DATE" hidden="1">"c25923"</definedName>
    <definedName name="IQ_AMENDED_BALANCE_PREVIOUS_YR_FDIC" hidden="1">"c6499"</definedName>
    <definedName name="IQ_AMORT_EXPENSE_FDIC" hidden="1">"c6677"</definedName>
    <definedName name="IQ_AMORT_LOAN_SERVICING_ASSETS_LIABILITIES_THRIFT" hidden="1">"c24767"</definedName>
    <definedName name="IQ_AMORTIZED_COST_FDIC" hidden="1">"c6426"</definedName>
    <definedName name="IQ_AMT_DIRECT_CREDIT_SUBSTITUTES_ASSETS_THRIFT" hidden="1">"c25616"</definedName>
    <definedName name="IQ_AMT_LOW_LEVEL_RECOURSE_RESIDUAL_INTERESTS_BEFORE_RISK_WEIGHTING_THRIFT" hidden="1">"c25074"</definedName>
    <definedName name="IQ_AMT_NONINTEREST_BEARING_TRANSACTION_ACCOUNTS_MORE_THAN_250000_THRIFT" hidden="1">"c25582"</definedName>
    <definedName name="IQ_AMT_RECOURSE_OBLIGATIONS_ASSETS_THRIFT" hidden="1">"c25617"</definedName>
    <definedName name="IQ_AMT_RECOURSE_OBLIGATIONS_LOANS_THRIFT" hidden="1">"c25618"</definedName>
    <definedName name="IQ_AMT_RECOURSE_OBLIGATIONS_LOANS_WHERE_RECOURSE_IS_120_DAYS_LESS_THRIFT" hidden="1">"c25619"</definedName>
    <definedName name="IQ_AMT_RECOURSE_OBLIGATIONS_LOANS_WHERE_RECOURSE_IS_GREATER_THAN_120_DAYS_THRIFT" hidden="1">"c25620"</definedName>
    <definedName name="IQ_AMT_THIS_QUARTER_TROUBLED_DEBT_RESTRUCTURED_THRIFT" hidden="1">"c25229"</definedName>
    <definedName name="IQ_AOCI_THRIFT" hidden="1">"c24920"</definedName>
    <definedName name="IQ_AP_CM" hidden="1">"c34"</definedName>
    <definedName name="IQ_APIC_THRIFT" hidden="1">"c24918"</definedName>
    <definedName name="IQ_APPLICABLE_INCOME_TAXES_AVG_ASSETS_THRIFT" hidden="1">"c25657"</definedName>
    <definedName name="IQ_AR_CM" hidden="1">"c41"</definedName>
    <definedName name="IQ_ASSET_BACKED_FDIC" hidden="1">"c6301"</definedName>
    <definedName name="IQ_ASSET_BACKED_SEC_INV_SEC_THRIFT" hidden="1">"c25674"</definedName>
    <definedName name="IQ_ASSET_MANAGED_GROWTH_RATE" hidden="1">"c20434"</definedName>
    <definedName name="IQ_ASSET_WRITEDOWN_CF_CM" hidden="1">"c53"</definedName>
    <definedName name="IQ_ASSET_WRITEDOWN_CM" hidden="1">"c50"</definedName>
    <definedName name="IQ_ASSETS_EXCLUDED_PURPOSES_OTS_ASSESSMENT_COMPLEXITY_COMPONENT_MANAGED_ASSETS_THRIFT" hidden="1">"c25356"</definedName>
    <definedName name="IQ_ASSETS_EXCLUDED_PURPOSES_OTS_ASSESSMENT_COMPLEXITY_COMPONENT_NONMANAGED_ASSETS_THRIFT" hidden="1">"c25378"</definedName>
    <definedName name="IQ_ASSETS_HELD_FDIC" hidden="1">"c6305"</definedName>
    <definedName name="IQ_ASSETS_HFS_THRIFT" hidden="1">"c24934"</definedName>
    <definedName name="IQ_ASSETS_LOSS_SHARING_DEBT_SEC_FFIEC" hidden="1">"c25867"</definedName>
    <definedName name="IQ_ASSETS_LOSS_SHARING_FFIEC" hidden="1">"c25864"</definedName>
    <definedName name="IQ_ASSETS_LOSS_SHARING_LL_FFIEC" hidden="1">"c25865"</definedName>
    <definedName name="IQ_ASSETS_LOSS_SHARING_OREO_FFIEC" hidden="1">"c25866"</definedName>
    <definedName name="IQ_ASSETS_LOSS_SHARING_OTHER_FFIEC" hidden="1">"c25868"</definedName>
    <definedName name="IQ_ASSETS_NON_INCLUDABLE_SUBS_ADJUSTED_ASSETS_THRIFT" hidden="1">"c25031"</definedName>
    <definedName name="IQ_ASSETS_PER_EMPLOYEE_FDIC" hidden="1">"c6737"</definedName>
    <definedName name="IQ_ASSETS_PER_EMPLOYEE_THRIFT" hidden="1">"c25783"</definedName>
    <definedName name="IQ_ASSETS_RISK_WEIGHT_THRIFT" hidden="1">"c25076"</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ETS_UNDER_ADMINISTRATION" hidden="1">"c20432"</definedName>
    <definedName name="IQ_AUM_ACQUISITIONS_TRANSFERS" hidden="1">"c20415"</definedName>
    <definedName name="IQ_AUM_AVERAGE" hidden="1">"c20418"</definedName>
    <definedName name="IQ_AUM_BOP" hidden="1">"c20409"</definedName>
    <definedName name="IQ_AUM_CASH_FLOWS_DIVIDENDS" hidden="1">"c20413"</definedName>
    <definedName name="IQ_AUM_DOMESTIC" hidden="1">"c20400"</definedName>
    <definedName name="IQ_AUM_EOP" hidden="1">"c20417"</definedName>
    <definedName name="IQ_AUM_FEE_EARNING" hidden="1">"c20402"</definedName>
    <definedName name="IQ_AUM_FOREIGN" hidden="1">"c20401"</definedName>
    <definedName name="IQ_AUM_HIGH_NET_WORTH" hidden="1">"c20398"</definedName>
    <definedName name="IQ_AUM_INFLOWS" hidden="1">"c20410"</definedName>
    <definedName name="IQ_AUM_INSTITUTIONAL" hidden="1">"c20396"</definedName>
    <definedName name="IQ_AUM_INSTITUTIONAL_CUSTOMERS" hidden="1">"c20405"</definedName>
    <definedName name="IQ_AUM_MARKET_APPRECIATION_DEPRECIATION" hidden="1">"c20414"</definedName>
    <definedName name="IQ_AUM_NET_CHANGE" hidden="1">"c20419"</definedName>
    <definedName name="IQ_AUM_NET_INFLOWS_OUTFLOWS" hidden="1">"c20412"</definedName>
    <definedName name="IQ_AUM_NON_FEE_EARNING" hidden="1">"c20403"</definedName>
    <definedName name="IQ_AUM_OTHER_ADJUSTMENTS" hidden="1">"c20416"</definedName>
    <definedName name="IQ_AUM_OTHER_CLIENTS" hidden="1">"c20399"</definedName>
    <definedName name="IQ_AUM_OTHER_CUSTOMERS" hidden="1">"c20407"</definedName>
    <definedName name="IQ_AUM_OUTFLOWS" hidden="1">"c20411"</definedName>
    <definedName name="IQ_AUM_PRIVATE_EQUITY" hidden="1">"c20394"</definedName>
    <definedName name="IQ_AUM_REAL_ESTATE" hidden="1">"c20395"</definedName>
    <definedName name="IQ_AUM_RETAIL" hidden="1">"c20397"</definedName>
    <definedName name="IQ_AUM_RETAIL_CUSTOMERS" hidden="1">"c20404"</definedName>
    <definedName name="IQ_AUM_SME_CUSTOMERS" hidden="1">"c20406"</definedName>
    <definedName name="IQ_AUM_TOTAL_CUSTOMERS" hidden="1">"c20408"</definedName>
    <definedName name="IQ_AUTO_LOANS_THRIFT" hidden="1">"c24862"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DEPOSITS_ESCROWS_THRIFT" hidden="1">"c24950"</definedName>
    <definedName name="IQ_AVG_DEPOSITS_INV_EXCLUDING_NON_INT_EARNING_ITEMS_THRIFT" hidden="1">"c24947"</definedName>
    <definedName name="IQ_AVG_EARNING_ASSETS_AVG_ASSETS_THRIFT" hidden="1">"c25645"</definedName>
    <definedName name="IQ_AVG_INT_BEARING_FUNDS_AVG_ASSETS_THRIFT" hidden="1">"c25646"</definedName>
    <definedName name="IQ_AVG_MARKETCAP_Z" hidden="1">"c25900"</definedName>
    <definedName name="IQ_AVG_MORTGAGE_LOANS_MBS_THRIFT" hidden="1">"c24948"</definedName>
    <definedName name="IQ_AVG_NON_MORTGAGE_LOANS_THRIFT" hidden="1">"c24949"</definedName>
    <definedName name="IQ_AVG_PORTFOLIO_DURATION" hidden="1">"c17693"</definedName>
    <definedName name="IQ_AVG_REV_PER_TRADE" hidden="1">"c20431"</definedName>
    <definedName name="IQ_AVG_TOTAL_ASSETS_THRIFT" hidden="1">"c24946"</definedName>
    <definedName name="IQ_AVG_TOTAL_BORROWINGS_THRIFT" hidden="1">"c24951"</definedName>
    <definedName name="IQ_BALANCE_SHEET_AP" hidden="1">"c25883"</definedName>
    <definedName name="IQ_BALANCE_SHEET_AP_CO" hidden="1">"c25884"</definedName>
    <definedName name="IQ_BALANCE_SHEET_INDUSTRY" hidden="1">"c25879"</definedName>
    <definedName name="IQ_BALANCE_SHEET_INDUSTRY_CO" hidden="1">"c25880"</definedName>
    <definedName name="IQ_BALANCE_SHEET_STANDARD" hidden="1">"c25881"</definedName>
    <definedName name="IQ_BALANCE_SHEET_STANDARD_CO" hidden="1">"c25882"</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OWNED_LIFE_INSURANCE_THRIFT" hidden="1">"c24884"</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EGINNING_BALANCE_GVA_THRIFT" hidden="1">"c25091"</definedName>
    <definedName name="IQ_BEGINNING_BALANCE_REPORTED_QUARTERLY_BALANCE_GVA_THRIFT" hidden="1">"c25090"</definedName>
    <definedName name="IQ_BEGINNING_BALANCE_REPORTED_QUARTERLY_BALANCE_SVA_THRIFT" hidden="1">"c25098"</definedName>
    <definedName name="IQ_BEGINNING_BALANCE_REPORTED_QUARTERLY_BALANCE_TVA_THRIFT" hidden="1">"c25105"</definedName>
    <definedName name="IQ_BEGINNING_BALANCE_SVA_THRIFT" hidden="1">"c25099"</definedName>
    <definedName name="IQ_BEGINNING_BALANCE_TVA_THRIFT" hidden="1">"c25106"</definedName>
    <definedName name="IQ_BOP" hidden="1">"c20560"</definedName>
    <definedName name="IQ_BOP_BALANCE_ON_CURRENT_ACCOUNT" hidden="1">"c20561"</definedName>
    <definedName name="IQ_BOP_BALANCE_ON_GOODS" hidden="1">"c20562"</definedName>
    <definedName name="IQ_BOP_BALANCE_ON_GOODS_SERVICES" hidden="1">"c20563"</definedName>
    <definedName name="IQ_BOP_BALANCE_ON_INCOME" hidden="1">"c20564"</definedName>
    <definedName name="IQ_BOP_BALANCE_ON_SERVICES" hidden="1">"c20565"</definedName>
    <definedName name="IQ_BOP_CAPITAL_TRANSACTION_NET" hidden="1">"c20566"</definedName>
    <definedName name="IQ_BOP_CURRENT_TRANSFER_GOVERNMENT_GRANTS" hidden="1">"c20567"</definedName>
    <definedName name="IQ_BOP_CURRENT_TRANSFER_GOVERNMENT_PENSIONS" hidden="1">"c20568"</definedName>
    <definedName name="IQ_BOP_CURRENT_TRANSFER_NET" hidden="1">"c20569"</definedName>
    <definedName name="IQ_BOP_CURRENT_TRANSFER_PRIVATE_TRANSFER" hidden="1">"c20570"</definedName>
    <definedName name="IQ_BOP_EXPORTS_AND_RECEIPTS" hidden="1">"c20571"</definedName>
    <definedName name="IQ_BOP_EXPORTS_GOODS" hidden="1">"c20572"</definedName>
    <definedName name="IQ_BOP_EXPORTS_GOODS_SERVICES" hidden="1">"c20573"</definedName>
    <definedName name="IQ_BOP_EXPORTS_SERVICES" hidden="1">"c20574"</definedName>
    <definedName name="IQ_BOP_EXPORTS_SERVICES_FARES" hidden="1">"c20575"</definedName>
    <definedName name="IQ_BOP_EXPORTS_SERVICES_GOVERNMENT_MISC" hidden="1">"c20576"</definedName>
    <definedName name="IQ_BOP_EXPORTS_SERVICES_MILITARY_SALES_CONTRACTS" hidden="1">"c20577"</definedName>
    <definedName name="IQ_BOP_EXPORTS_SERVICES_OTHER" hidden="1">"c20578"</definedName>
    <definedName name="IQ_BOP_EXPORTS_SERVICES_ROYALTIES" hidden="1">"c20579"</definedName>
    <definedName name="IQ_BOP_EXPORTS_SERVICES_TRANSPORTATION" hidden="1">"c20580"</definedName>
    <definedName name="IQ_BOP_EXPORTS_SERVICES_TRAVEL" hidden="1">"c20581"</definedName>
    <definedName name="IQ_BOP_FOREIGN_ASSETS" hidden="1">"c20582"</definedName>
    <definedName name="IQ_BOP_FOREIGN_ASSETS_OFFICIAL" hidden="1">"c20583"</definedName>
    <definedName name="IQ_BOP_FOREIGN_ASSETS_OFFICIAL_BANK_LIABILITIES" hidden="1">"c20584"</definedName>
    <definedName name="IQ_BOP_FOREIGN_ASSETS_OFFICIAL_GOVT_LIABILITIES" hidden="1">"c20585"</definedName>
    <definedName name="IQ_BOP_FOREIGN_ASSETS_OFFICIAL_GOVT_SECURITIES" hidden="1">"c20586"</definedName>
    <definedName name="IQ_BOP_FOREIGN_ASSETS_OFFICIAL_GOVT_SECURITIES_OTHER" hidden="1">"c20587"</definedName>
    <definedName name="IQ_BOP_FOREIGN_ASSETS_OFFICIAL_OTHER" hidden="1">"c20588"</definedName>
    <definedName name="IQ_BOP_FOREIGN_ASSETS_OFFICIAL_TREASURIES" hidden="1">"c20589"</definedName>
    <definedName name="IQ_BOP_FOREIGN_ASSETS_OTHER" hidden="1">"c20590"</definedName>
    <definedName name="IQ_BOP_FOREIGN_ASSETS_OTHER_BANK_LIABILITIES" hidden="1">"c20591"</definedName>
    <definedName name="IQ_BOP_FOREIGN_ASSETS_OTHER_CURRENCY" hidden="1">"c20592"</definedName>
    <definedName name="IQ_BOP_FOREIGN_ASSETS_OTHER_DIRECT_INVEST" hidden="1">"c20593"</definedName>
    <definedName name="IQ_BOP_FOREIGN_ASSETS_OTHER_LIABILITIES_TO_FOREIGNERS" hidden="1">"c20594"</definedName>
    <definedName name="IQ_BOP_FOREIGN_ASSETS_OTHER_SECURITIES" hidden="1">"c20595"</definedName>
    <definedName name="IQ_BOP_FOREIGN_ASSETS_OTHER_TREASURIES" hidden="1">"c20596"</definedName>
    <definedName name="IQ_BOP_IMPORTS_AND_PAYMENTS" hidden="1">"c20597"</definedName>
    <definedName name="IQ_BOP_IMPORTS_GOODS" hidden="1">"c20598"</definedName>
    <definedName name="IQ_BOP_IMPORTS_GOODS_SERVICES" hidden="1">"c20599"</definedName>
    <definedName name="IQ_BOP_IMPORTS_SERVICES" hidden="1">"c20600"</definedName>
    <definedName name="IQ_BOP_IMPORTS_SERVICES_DEF_EXPENDITURES" hidden="1">"c20601"</definedName>
    <definedName name="IQ_BOP_IMPORTS_SERVICES_FARES" hidden="1">"c20602"</definedName>
    <definedName name="IQ_BOP_IMPORTS_SERVICES_GOVERNMENT_MISC" hidden="1">"c20603"</definedName>
    <definedName name="IQ_BOP_IMPORTS_SERVICES_OTHER" hidden="1">"c20604"</definedName>
    <definedName name="IQ_BOP_IMPORTS_SERVICES_ROYALTIES" hidden="1">"c20605"</definedName>
    <definedName name="IQ_BOP_IMPORTS_SERVICES_TRANSPORTATION" hidden="1">"c20606"</definedName>
    <definedName name="IQ_BOP_IMPORTS_SERVICES_TRAVEL" hidden="1">"c20607"</definedName>
    <definedName name="IQ_BOP_PAYMENTS" hidden="1">"c20608"</definedName>
    <definedName name="IQ_BOP_PAYMENTS_DIRECT_INVEST" hidden="1">"c20609"</definedName>
    <definedName name="IQ_BOP_PAYMENTS_EMPLOYEE_COMPENSATION" hidden="1">"c20610"</definedName>
    <definedName name="IQ_BOP_PAYMENTS_FOREGN_OWNED_ASSETS" hidden="1">"c20611"</definedName>
    <definedName name="IQ_BOP_PAYMENTS_GOVT" hidden="1">"c20612"</definedName>
    <definedName name="IQ_BOP_PAYMENTS_OTHER" hidden="1">"c20613"</definedName>
    <definedName name="IQ_BOP_RECEIPTS" hidden="1">"c20614"</definedName>
    <definedName name="IQ_BOP_RECEIPTS_DIRECT_INVEST" hidden="1">"c20615"</definedName>
    <definedName name="IQ_BOP_RECEIPTS_EMPLOYEE_COMPENSATION" hidden="1">"c20616"</definedName>
    <definedName name="IQ_BOP_RECEIPTS_GOVT" hidden="1">"c20617"</definedName>
    <definedName name="IQ_BOP_RECEIPTS_OTHER" hidden="1">"c20618"</definedName>
    <definedName name="IQ_BOP_RECEIPTS_US_ASSETS_ABROAD" hidden="1">"c20619"</definedName>
    <definedName name="IQ_BOP_STATISTICAL_DISCREPANCY" hidden="1">"c20620"</definedName>
    <definedName name="IQ_BOP_US_ASSETS_ABROAD" hidden="1">"c20621"</definedName>
    <definedName name="IQ_BOP_US_GOVT_ASSETS" hidden="1">"c20622"</definedName>
    <definedName name="IQ_BOP_US_GOVT_ASSETS_FX" hidden="1">"c20623"</definedName>
    <definedName name="IQ_BOP_US_GOVT_ASSETS_US_CREDITS" hidden="1">"c20624"</definedName>
    <definedName name="IQ_BOP_US_GOVT_ASSETS_US_CREDITS_REPAYMENTS" hidden="1">"c20625"</definedName>
    <definedName name="IQ_BOP_US_PRIVATE_ASSETS" hidden="1">"c20626"</definedName>
    <definedName name="IQ_BOP_US_PRIVATE_ASSETS_CLAIMS_BANKS_BROKERS" hidden="1">"c20627"</definedName>
    <definedName name="IQ_BOP_US_PRIVATE_ASSETS_CLAIMS_ON_FOREIGNERS" hidden="1">"c20628"</definedName>
    <definedName name="IQ_BOP_US_PRIVATE_ASSETS_DIRECT_INVEST" hidden="1">"c20629"</definedName>
    <definedName name="IQ_BOP_US_PRIVATE_ASSETS_FOREIGN_SECURITIES" hidden="1">"c20630"</definedName>
    <definedName name="IQ_BOP_US_RESERVE_ASSETS" hidden="1">"c20631"</definedName>
    <definedName name="IQ_BOP_US_RESERVE_ASSETS_DRAWING_RIGHTS" hidden="1">"c20632"</definedName>
    <definedName name="IQ_BOP_US_RESERVE_ASSETS_FX" hidden="1">"c20633"</definedName>
    <definedName name="IQ_BOP_US_RESERVE_ASSETS_GOLD" hidden="1">"c20634"</definedName>
    <definedName name="IQ_BOP_US_RESERVE_ASSETS_IMF_RESERVES" hidden="1">"c20635"</definedName>
    <definedName name="IQ_BROKER_DEPOSITS_TOTAL_DEPOSITS_THRIFT" hidden="1">"c25781"</definedName>
    <definedName name="IQ_BROKER_ORIGINATED_DEPOSITS_FULLY_INSURED_100000_THROUGH_250000_THRIFT" hidden="1">"c24980"</definedName>
    <definedName name="IQ_BROKER_ORIGINATED_DEPOSITS_FULLY_INSURED_LESS_THAN_100000_THRIFT" hidden="1">"c24979"</definedName>
    <definedName name="IQ_BROKERED_DEPOSITS_FDIC" hidden="1">"c6486"</definedName>
    <definedName name="IQ_CAPEX_CM" hidden="1">"c111"</definedName>
    <definedName name="IQ_CAPITAL_CONTRIBUTIONS_SAVINGS_ASSOCIATION_THRIFT" hidden="1">"c25014"</definedName>
    <definedName name="IQ_CAPITALIZED_INT_THRIFT" hidden="1">"c24763"</definedName>
    <definedName name="IQ_CARRYING_AMT_DEBT_SEC_COVERED_FDIC_LOSS_SHARING_AGREEMENTS_THRIFT" hidden="1">"c24944"</definedName>
    <definedName name="IQ_CARRYING_AMT_LOANS_LEASES_COVERED_FDIC_LOSS_SHARING_AGREEMENTS_THRIFT" hidden="1">"c24942"</definedName>
    <definedName name="IQ_CARRYING_AMT_OTHER_ASSETS_COVERED_FDIC_LOSS_SHARING_AGREEMENTS_THRIFT" hidden="1">"c24945"</definedName>
    <definedName name="IQ_CARRYING_AMT_RE_OWNED_COVERED_FDIC_LOSS_SHARING_AGREEMENTS_THRIFT" hidden="1">"c24943"</definedName>
    <definedName name="IQ_CASH_DIVIDENDS_NET_INCOME_FDIC" hidden="1">"c6738"</definedName>
    <definedName name="IQ_CASH_DIVIDENDS_NET_INCOME_THRIFT" hidden="1">"c25634"</definedName>
    <definedName name="IQ_CASH_ELIGIBLE_0_PCT_RISK_WEIGHT_THRIFT" hidden="1">"c25051"</definedName>
    <definedName name="IQ_CASH_FLOW_AP" hidden="1">"c25889"</definedName>
    <definedName name="IQ_CASH_FLOW_AP_CO" hidden="1">"c25890"</definedName>
    <definedName name="IQ_CASH_FLOW_INDUSTRY" hidden="1">"c25885"</definedName>
    <definedName name="IQ_CASH_FLOW_INDUSTRY_CO" hidden="1">"c25886"</definedName>
    <definedName name="IQ_CASH_FLOW_STANDARD" hidden="1">"c25887"</definedName>
    <definedName name="IQ_CASH_FLOW_STANDARD_CO" hidden="1">"c25888"</definedName>
    <definedName name="IQ_CASH_IN_PROCESS_FDIC" hidden="1">"c6386"</definedName>
    <definedName name="IQ_CASH_NON_INT_EARNING_DEPOSITS_THRIFT" hidden="1">"c24818"</definedName>
    <definedName name="IQ_CASH_STRUCTURED_PRODUCTS_AFS_AMORT_COST_FFIEC" hidden="1">"c20500"</definedName>
    <definedName name="IQ_CASH_STRUCTURED_PRODUCTS_AFS_FAIR_VAL_FFIEC" hidden="1">"c20465"</definedName>
    <definedName name="IQ_CASH_STRUCTURED_PRODUCTS_HTM_AMORT_COST_FFIEC" hidden="1">"c20448"</definedName>
    <definedName name="IQ_CASH_STRUCTURED_PRODUCTS_HTM_FAIR_VAL_FFIEC" hidden="1">"c20483"</definedName>
    <definedName name="IQ_CATASTROPHIC_LOSSES" hidden="1">"c17694"</definedName>
    <definedName name="IQ_CC_RELATED_DUE_90_FFIEC" hidden="1">"c25833"</definedName>
    <definedName name="IQ_CC_RELATED_LOANS_DUE_30_89_FFIEC" hidden="1">"c25832"</definedName>
    <definedName name="IQ_CC_RELATED_NON_ACCRUAL_FFIEC" hidden="1">"c25834"</definedName>
    <definedName name="IQ_CCE_FDIC" hidden="1">"c6296"</definedName>
    <definedName name="IQ_CH" hidden="1">110000</definedName>
    <definedName name="IQ_CHANGE_AP_CM" hidden="1">"c135"</definedName>
    <definedName name="IQ_CHANGE_AR_CM" hidden="1">"c142"</definedName>
    <definedName name="IQ_CHANGE_OTHER_NET_OPER_ASSETS_CM" hidden="1">"c3595"</definedName>
    <definedName name="IQ_CHANGE_OTHER_WORK_CAP_CM"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VA_THRIFT" hidden="1">"c25096"</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SVA_THRIFT" hidden="1">"c25103"</definedName>
    <definedName name="IQ_CHARGE_OFFS_TVA_THRIFT" hidden="1">"c25110"</definedName>
    <definedName name="IQ_CIK" hidden="1">"c20384"</definedName>
    <definedName name="IQ_CIP" hidden="1">"c17551"</definedName>
    <definedName name="IQ_CLAIMS_DOMESTIC_DEPOSITORY_INSTITUTIONS_ELIGIBLE_20_PCT_RISK_WEIGHT_THRIFT" hidden="1">"c25060"</definedName>
    <definedName name="IQ_CLAIMS_FHLBS_ELIGIBLE_20_PCT_RISK_WEIGHT_THRIFT" hidden="1">"c25058"</definedName>
    <definedName name="IQ_CLOSED_END_1_4_FAMILY_LOANS_TOTAL_LOANS_THRIFT" hidden="1">"c25742"</definedName>
    <definedName name="IQ_CLOSED_END_LOANS_GROSS_LOANS_THRIFT" hidden="1">"c25724"</definedName>
    <definedName name="IQ_CLOSED_END_LOANS_RISK_BASED_CAPITAL_THRIFT" hidden="1">"c25709"</definedName>
    <definedName name="IQ_CLOSED_PURCHASED_COMM_NON_MORTGAGE_LOANS_THRIFT" hidden="1">"c25339"</definedName>
    <definedName name="IQ_CLOSED_PURCHASED_CONSUMER_NON_MORTGAGE_LOANS_THRIFT" hidden="1">"c25341"</definedName>
    <definedName name="IQ_CMBS_ISSUED_AFS_AMORT_COST_FFIEC" hidden="1">"c20497"</definedName>
    <definedName name="IQ_CMBS_ISSUED_AFS_FAIR_VAL_FFIEC" hidden="1">"c20462"</definedName>
    <definedName name="IQ_CMBS_ISSUED_HTM_AMORT_COST_FFIEC" hidden="1">"c20445"</definedName>
    <definedName name="IQ_CMBS_ISSUED_HTM_FAIR_VAL_FFIEC" hidden="1">"c20480"</definedName>
    <definedName name="IQ_CMO_FDIC" hidden="1">"c6406"</definedName>
    <definedName name="IQ_CMO_THRIFT" hidden="1">"c24903"</definedName>
    <definedName name="IQ_COLLATERALIZED_MBS_ISSUED_GUARANTEED_FNMA_FHLMC_GNMA_THRIFT" hidden="1">"c24834"</definedName>
    <definedName name="IQ_COLLECTION_DOMESTIC_FDIC" hidden="1">"c6387"</definedName>
    <definedName name="IQ_COLLECTIVE_INV_FUNDS_COMMON_TRUST_FUNDS_DOMESTIC_EQUITY_MARKET_VALUE_FUNDED_ASSETS_THRIFT" hidden="1">"c25445"</definedName>
    <definedName name="IQ_COLLECTIVE_INV_FUNDS_COMMON_TRUST_FUNDS_DOMESTIC_EQUITY_NUMBER_FUNDS_THRIFT" hidden="1">"c25446"</definedName>
    <definedName name="IQ_COLLECTIVE_INV_FUNDS_COMMON_TRUST_FUNDS_INTERNATIONALGLOBAL_EQUITY_MARKET_VALUE_FUNDED_ASSETS_THRIFT" hidden="1">"c25447"</definedName>
    <definedName name="IQ_COLLECTIVE_INV_FUNDS_COMMON_TRUST_FUNDS_INTERNATIONALGLOBAL_EQUITY_NUMBER_FUNDS_THRIFT" hidden="1">"c25448"</definedName>
    <definedName name="IQ_COLLECTIVE_INV_FUNDS_COMMON_TRUST_FUNDS_MUNICIPAL_BOND_MARKET_VALUE_FUNDED_ASSETS_THRIFT" hidden="1">"c25453"</definedName>
    <definedName name="IQ_COLLECTIVE_INV_FUNDS_COMMON_TRUST_FUNDS_MUNICIPAL_BOND_NUMBER_FUNDS_THRIFT" hidden="1">"c25454"</definedName>
    <definedName name="IQ_COLLECTIVE_INV_FUNDS_COMMON_TRUST_FUNDS_SHORT_TERM_INVESTMENTSMONEY_MARKET_MARKET_VALUE_FUNDED_ASSETS_THRIFT" hidden="1">"c25455"</definedName>
    <definedName name="IQ_COLLECTIVE_INV_FUNDS_COMMON_TRUST_FUNDS_SHORT_TERM_INVESTMENTSMONEY_MARKET_NUMBER_FUNDS_THRIFT" hidden="1">"c25456"</definedName>
    <definedName name="IQ_COLLECTIVE_INV_FUNDS_COMMON_TRUST_FUNDS_SPECIALTYOTHER_MARKET_VALUE_FUNDED_ASSETS_THRIFT" hidden="1">"c25457"</definedName>
    <definedName name="IQ_COLLECTIVE_INV_FUNDS_COMMON_TRUST_FUNDS_SPECIALTYOTHER_NUMBER_FUNDS_THRIFT" hidden="1">"c25458"</definedName>
    <definedName name="IQ_COLLECTIVE_INV_FUNDS_COMMON_TRUST_FUNDS_STOCKBOND_BLEND_MARKET_VALUE_FUNDED_ASSETS_THRIFT" hidden="1">"c25449"</definedName>
    <definedName name="IQ_COLLECTIVE_INV_FUNDS_COMMON_TRUST_FUNDS_STOCKBOND_BLEND_NUMBER_FUNDS_THRIFT" hidden="1">"c25450"</definedName>
    <definedName name="IQ_COLLECTIVE_INV_FUNDS_COMMON_TRUST_FUNDS_TAXABLE_BOND_MARKET_VALUE_FUNDED_ASSETS_THRIFT" hidden="1">"c25451"</definedName>
    <definedName name="IQ_COLLECTIVE_INV_FUNDS_COMMON_TRUST_FUNDS_TAXABLE_BOND_NUMBER_FUNDS_THRIFT" hidden="1">"c25452"</definedName>
    <definedName name="IQ_COLLECTIVE_INV_FUNDS_COMMON_TRUST_FUNDS_TOTAL_COLLECTIVE_INV_FUNDS_MARKET_VALUE_FUNDED_ASSETS_THRIFT" hidden="1">"c25459"</definedName>
    <definedName name="IQ_COLLECTIVE_INV_FUNDS_COMMON_TRUST_FUNDS_TOTAL_COLLECTIVE_INV_FUNDS_NUMBER_FUNDS_THRIFT" hidden="1">"c25460"</definedName>
    <definedName name="IQ_COMM_LETTERS_CREDIT_THRIFT" hidden="1">"c25613"</definedName>
    <definedName name="IQ_COMM_LOANS_GROSS_LOANS_THRIFT" hidden="1">"c25732"</definedName>
    <definedName name="IQ_COMM_LOANS_NON_MORTGAGE_ADJUSTED_NCOS_TOTAL_THRIFT" hidden="1">"c25210"</definedName>
    <definedName name="IQ_COMM_LOANS_NON_MORTGAGE_GVA_CHARGE_OFFS_THRIFT" hidden="1">"c25125"</definedName>
    <definedName name="IQ_COMM_LOANS_NON_MORTGAGE_GVA_RECOVERIES_THRIFT" hidden="1">"c25156"</definedName>
    <definedName name="IQ_COMM_LOANS_NON_MORTGAGE_SVA_PROVISIONS_TRANSFERS_FROM_GVA_TOTAL_THRIFT" hidden="1">"c25179"</definedName>
    <definedName name="IQ_COMM_LOANS_RISK_BASED_CAPITAL_THRIFT" hidden="1">"c25717"</definedName>
    <definedName name="IQ_COMM_LOANS_THRIFT" hidden="1">"c24853"</definedName>
    <definedName name="IQ_COMM_LOANS_TOTAL_LOANS_THRIFT" hidden="1">"c25749"</definedName>
    <definedName name="IQ_COMM_NON_MORTGAGE_LOANS_DUE_30_89_THRIFT" hidden="1">"c25247"</definedName>
    <definedName name="IQ_COMM_NON_MORTGAGE_LOANS_DUE_90_THRIFT" hidden="1">"c25268"</definedName>
    <definedName name="IQ_COMM_NON_MORTGAGE_LOANS_NON_ACCRUAL_THRIFT" hidden="1">"c25289"</definedName>
    <definedName name="IQ_COMM_RE_FARM_LOANS_TOTAL_LOANS_THRIFT" hidden="1">"c25743"</definedName>
    <definedName name="IQ_COMM_RE_LOANS_GROSS_LOANS_THRIFT" hidden="1">"c25725"</definedName>
    <definedName name="IQ_COMM_RE_LOANS_RISK_BASED_CAPITAL_THRIFT" hidden="1">"c25710"</definedName>
    <definedName name="IQ_COMM_RE_NONFARM_NONRESIDENTIAL_TOTAL_LOANS_THRIFT" hidden="1">"c25746"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IND_UNUSED_FFIEC" hidden="1">"c25859"</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CM" hidden="1">"c185"</definedName>
    <definedName name="IQ_COMMON_FDIC" hidden="1">"c6350"</definedName>
    <definedName name="IQ_COMMON_ISSUED_CM" hidden="1">"c199"</definedName>
    <definedName name="IQ_COMMON_REP_CM" hidden="1">"c208"</definedName>
    <definedName name="IQ_COMMON_STOCK_DIVIDENDS_DECLARED_SAVINGS_ASSOCIATION_THRIFT" hidden="1">"c25011"</definedName>
    <definedName name="IQ_COMMON_STOCK_THRIFT" hidden="1">"c24917"</definedName>
    <definedName name="IQ_COMMON_TRUST_FUNDS_COLLECTIVE_INV_FUNDS_ALL_OTHER_ACCOUNTS_THRIFT" hidden="1">"c25430"</definedName>
    <definedName name="IQ_COMMON_TRUST_FUNDS_COLLECTIVE_INV_FUNDS_EMPLOYEE_BENEFIT_RETIREMENT_RELATED_ACCOUNTS_THRIFT" hidden="1">"c25414"</definedName>
    <definedName name="IQ_COMMON_TRUST_FUNDS_COLLECTIVE_INV_FUNDS_PERSONAL_TRUST_AGENCY_INV_MANAGEMENT_ACCOUNTS_THRIFT" hidden="1">"c25398"</definedName>
    <definedName name="IQ_COMPANY_ID_QUICK_MATCH" hidden="1">"c16227"</definedName>
    <definedName name="IQ_COMPANY_MAIN_FAX" hidden="1">"c18016"</definedName>
    <definedName name="IQ_COMPANY_NAME_QUICK_MATCH" hidden="1">"c16228"</definedName>
    <definedName name="IQ_CONSTITUENTS_NAME" hidden="1">"c19192"</definedName>
    <definedName name="IQ_CONSTRUCTION_1_4_DWELLING_UNITS_THRIFT" hidden="1">"c24839"</definedName>
    <definedName name="IQ_CONSTRUCTION_DEV_LOANS_FDIC" hidden="1">"c6313"</definedName>
    <definedName name="IQ_CONSTRUCTION_LAND_DEVELOPMENT_CHARGE_OFFS_FDIC" hidden="1">"c6594"</definedName>
    <definedName name="IQ_CONSTRUCTION_LAND_DEVELOPMENT_LOANS_TOTAL_LOANS_THRIFT" hidden="1">"c25744"</definedName>
    <definedName name="IQ_CONSTRUCTION_LAND_DEVELOPMENT_NET_CHARGE_OFFS_FDIC" hidden="1">"c6632"</definedName>
    <definedName name="IQ_CONSTRUCTION_LAND_DEVELOPMENT_RECOVERIES_FDIC" hidden="1">"c6613"</definedName>
    <definedName name="IQ_CONSTRUCTION_LOANS_GROSS_LOANS_THRIFT" hidden="1">"c25726"</definedName>
    <definedName name="IQ_CONSTRUCTION_LOANS_IN_PROCESS_FORECLOSURE_THRIFT" hidden="1">"c25303"</definedName>
    <definedName name="IQ_CONSTRUCTION_LOANS_RISK_BASED_CAPITAL_THRIFT" hidden="1">"c25711"</definedName>
    <definedName name="IQ_CONSTRUCTION_MORTGAGE_LOANS_30_89_DAYS_PAST_DUE_STILL_ACCRUING_THRIFT" hidden="1">"c25240"</definedName>
    <definedName name="IQ_CONSTRUCTION_MORTGAGE_LOANS_DUE_90_THRIFT" hidden="1">"c25261"</definedName>
    <definedName name="IQ_CONSTRUCTION_MORTGAGE_LOANS_FORECLOSED_DURING_QUARTER_THRIFT" hidden="1">"c25231"</definedName>
    <definedName name="IQ_CONSTRUCTION_MORTGAGE_LOANS_NON_ACCRUAL_THRIFT" hidden="1">"c25282"</definedName>
    <definedName name="IQ_CONSTRUCTION_MORTGAGE_LOANS_THRIFT" hidden="1">"c24838"</definedName>
    <definedName name="IQ_CONSTRUCTION_MULTIFAMILY_DWELLING_UNITS_THRIFT" hidden="1">"c24840"</definedName>
    <definedName name="IQ_CONSTRUCTION_NONRES_PROPERTY_THRIFT" hidden="1">"c24841"</definedName>
    <definedName name="IQ_CONSUMER_AUTO_LOANS_DUE_90_THRIFT" hidden="1">"c25272"</definedName>
    <definedName name="IQ_CONSUMER_AUTO_LOANS_NON_MORTGAGE_ADJUSTED_NCOS_TOTAL_THRIFT" hidden="1">"c25214"</definedName>
    <definedName name="IQ_CONSUMER_AUTO_LOANS_NON_MORTGAGE_GVA_CHARGE_OFFS_THRIFT" hidden="1">"c25129"</definedName>
    <definedName name="IQ_CONSUMER_AUTO_LOANS_NON_MORTGAGE_GVA_RECOVERIES_THRIFT" hidden="1">"c25160"</definedName>
    <definedName name="IQ_CONSUMER_AUTO_LOANS_NON_MORTGAGE_LOANS_DUE_30_89_THRIFT" hidden="1">"c25251"</definedName>
    <definedName name="IQ_CONSUMER_AUTO_LOANS_NON_MORTGAGE_LOANS_NON_ACCRUAL_THRIFT" hidden="1">"c25293"</definedName>
    <definedName name="IQ_CONSUMER_AUTO_LOANS_NON_MORTGAGE_SVA_PROVISIONS_TRANSFERS_FROM_GVA_TOTAL_THRIFT" hidden="1">"c25183"</definedName>
    <definedName name="IQ_CONSUMER_CREDIT_CARD_LINES_UNUSED_FFIEC" hidden="1">"c25862"</definedName>
    <definedName name="IQ_CONSUMER_CREDIT_CARDS_NON_MORTGAGE_ADJUSTED_NCOS_TOTAL_THRIFT" hidden="1">"c25216"</definedName>
    <definedName name="IQ_CONSUMER_CREDIT_CARDS_NON_MORTGAGE_GVA_CHARGE_OFFS_THRIFT" hidden="1">"c25131"</definedName>
    <definedName name="IQ_CONSUMER_CREDIT_CARDS_NON_MORTGAGE_GVA_RECOVERIES_THRIFT" hidden="1">"c25162"</definedName>
    <definedName name="IQ_CONSUMER_CREDIT_CARDS_NON_MORTGAGE_LOANS_DUE_30_89_THRIFT" hidden="1">"c25253"</definedName>
    <definedName name="IQ_CONSUMER_CREDIT_CARDS_NON_MORTGAGE_LOANS_DUE_90_THRIFT" hidden="1">"c25274"</definedName>
    <definedName name="IQ_CONSUMER_CREDIT_CARDS_NON_MORTGAGE_LOANS_NON_ACCRUAL_THRIFT" hidden="1">"c25295"</definedName>
    <definedName name="IQ_CONSUMER_CREDIT_CARDS_NON_MORTGAGE_SVA_PROVISIONS_TRANSFERS_FROM_GVA_TOTAL_THRIFT" hidden="1">"c25185"</definedName>
    <definedName name="IQ_CONSUMER_EDUCATION_LOANS_NON_MORTGAGE_ADJUSTED_NCOS_TOTAL_THRIFT" hidden="1">"c25213"</definedName>
    <definedName name="IQ_CONSUMER_EDUCATION_LOANS_NON_MORTGAGE_GVA_CHARGE_OFFS_THRIFT" hidden="1">"c25128"</definedName>
    <definedName name="IQ_CONSUMER_EDUCATION_LOANS_NON_MORTGAGE_GVA_RECOVERIES_THRIFT" hidden="1">"c25159"</definedName>
    <definedName name="IQ_CONSUMER_EDUCATION_LOANS_NON_MORTGAGE_SVA_PROVISIONS_TRANSFERS_FROM_GVA_TOTAL_THRIFT" hidden="1">"c25182"</definedName>
    <definedName name="IQ_CONSUMER_EDUCATION_NON_MORTGAGE_LOANS_DUE_30_89_THRIFT" hidden="1">"c25250"</definedName>
    <definedName name="IQ_CONSUMER_EDUCATION_NON_MORTGAGE_LOANS_DUE_90_THRIFT" hidden="1">"c25271"</definedName>
    <definedName name="IQ_CONSUMER_EDUCATION_NON_MORTGAGE_LOANS_NON_ACCRUAL_THRIFT" hidden="1">"c25292"</definedName>
    <definedName name="IQ_CONSUMER_HOME_IMPROVEMENT_LOANS_NON_MORTGAGE_ADJUSTED_NCOS_TOTAL_THRIFT" hidden="1">"c25212"</definedName>
    <definedName name="IQ_CONSUMER_HOME_IMPROVEMENT_LOANS_NON_MORTGAGE_GVA_CHARGE_OFFS_THRIFT" hidden="1">"c25127"</definedName>
    <definedName name="IQ_CONSUMER_HOME_IMPROVEMENT_LOANS_NON_MORTGAGE_GVA_RECOVERIES_THRIFT" hidden="1">"c25158"</definedName>
    <definedName name="IQ_CONSUMER_HOME_IMPROVEMENT_LOANS_NON_MORTGAGE_SVA_PROVISIONS_TRANSFERS_FROM_GVA_TOTAL_THRIFT" hidden="1">"c25181"</definedName>
    <definedName name="IQ_CONSUMER_HOME_IMPROVEMENT_NON_MORTGAGE_LOANS_DUE_30_89_THRIFT" hidden="1">"c25249"</definedName>
    <definedName name="IQ_CONSUMER_HOME_IMPROVEMENT_NON_MORTGAGE_LOANS_DUE_90_THRIFT" hidden="1">"c25270"</definedName>
    <definedName name="IQ_CONSUMER_HOME_IMPROVEMENT_NON_MORTGAGE_LOANS_NON_ACCRUAL_THRIFT" hidden="1">"c25291"</definedName>
    <definedName name="IQ_CONSUMER_LL_REC_FFIEC" hidden="1">"c25869"</definedName>
    <definedName name="IQ_CONSUMER_LOANS_CHARGE_OFFS_FFIEC" hidden="1">"c25838"</definedName>
    <definedName name="IQ_CONSUMER_LOANS_DEPOSITS_NON_MORTGAGE_ADJUSTED_NCOS_TOTAL_THRIFT" hidden="1">"c25211"</definedName>
    <definedName name="IQ_CONSUMER_LOANS_DEPOSITS_NON_MORTGAGE_GVA_CHARGE_OFFS_THRIFT" hidden="1">"c25126"</definedName>
    <definedName name="IQ_CONSUMER_LOANS_DEPOSITS_NON_MORTGAGE_GVA_RECOVERIES_THRIFT" hidden="1">"c25157"</definedName>
    <definedName name="IQ_CONSUMER_LOANS_DEPOSITS_NON_MORTGAGE_LOANS_DUE_30_89_THRIFT" hidden="1">"c25248"</definedName>
    <definedName name="IQ_CONSUMER_LOANS_DEPOSITS_NON_MORTGAGE_LOANS_DUE_90_THRIFT" hidden="1">"c25269"</definedName>
    <definedName name="IQ_CONSUMER_LOANS_DEPOSITS_NON_MORTGAGE_LOANS_NON_ACCRUAL_THRIFT" hidden="1">"c25290"</definedName>
    <definedName name="IQ_CONSUMER_LOANS_DEPOSITS_NON_MORTGAGE_SVA_PROVISIONS_TRANSFERS_FROM_GVA_TOTAL_THRIFT" hidden="1">"c25180"</definedName>
    <definedName name="IQ_CONSUMER_LOANS_DEPOSITS_THRIFT" hidden="1">"c24859"</definedName>
    <definedName name="IQ_CONSUMER_LOANS_DUE_30_89_FFIEC" hidden="1">"c25829"</definedName>
    <definedName name="IQ_CONSUMER_LOANS_DUE_90_FFIEC" hidden="1">"c25830"</definedName>
    <definedName name="IQ_CONSUMER_LOANS_NON_ACCRUAL_FFIEC" hidden="1">"c25831"</definedName>
    <definedName name="IQ_CONSUMER_LOANS_RECOV_FFIEC" hidden="1">"c25839"</definedName>
    <definedName name="IQ_CONSUMER_LOANS_THRIFT" hidden="1">"c24858"</definedName>
    <definedName name="IQ_CONSUMER_LOANS_TOTAL_LOANS_THRIFT" hidden="1">"c25750"</definedName>
    <definedName name="IQ_CONSUMER_MOBILE_HOME_LOANS_NON_MORTGAGE_ADJUSTED_NCOS_TOTAL_THRIFT" hidden="1">"c25215"</definedName>
    <definedName name="IQ_CONSUMER_MOBILE_HOME_LOANS_NON_MORTGAGE_GVA_CHARGE_OFFS_THRIFT" hidden="1">"c25130"</definedName>
    <definedName name="IQ_CONSUMER_MOBILE_HOME_LOANS_NON_MORTGAGE_GVA_RECOVERIES_THRIFT" hidden="1">"c25161"</definedName>
    <definedName name="IQ_CONSUMER_MOBILE_HOME_LOANS_NON_MORTGAGE_LOANS_DUE_30_89_THRIFT" hidden="1">"c25252"</definedName>
    <definedName name="IQ_CONSUMER_MOBILE_HOME_LOANS_NON_MORTGAGE_LOANS_DUE_90_THRIFT" hidden="1">"c25273"</definedName>
    <definedName name="IQ_CONSUMER_MOBILE_HOME_LOANS_NON_MORTGAGE_LOANS_NON_ACCRUAL_THRIFT" hidden="1">"c25294"</definedName>
    <definedName name="IQ_CONSUMER_MOBILE_HOME_LOANS_NON_MORTGAGE_SVA_PROVISIONS_TRANSFERS_FROM_GVA_TOTAL_THRIFT" hidden="1">"c25184"</definedName>
    <definedName name="IQ_CONSUMER_OTHER_NON_MORTGAGE_ADJUSTED_NCOS_TOTAL_THRIFT" hidden="1">"c25217"</definedName>
    <definedName name="IQ_CONSUMER_OTHER_NON_MORTGAGE_GVA_RECOVERIES_THRIFT" hidden="1">"c25163"</definedName>
    <definedName name="IQ_CONSUMER_OTHER_NON_MORTGAGE_LOANS_DUE_30_89_THRIFT" hidden="1">"c25254"</definedName>
    <definedName name="IQ_CONSUMER_OTHER_NON_MORTGAGE_LOANS_DUE_90_THRIFT" hidden="1">"c25275"</definedName>
    <definedName name="IQ_CONSUMER_OTHER_NON_MORTGAGE_LOANS_GVA_CHARGE_OFFS_THRIFT" hidden="1">"c25132"</definedName>
    <definedName name="IQ_CONSUMER_OTHER_NON_MORTGAGE_LOANS_NON_ACCRUAL_THRIFT" hidden="1">"c25296"</definedName>
    <definedName name="IQ_CONSUMER_OTHER_NON_MORTGAGE_SVA_PROVISIONS_TRANSFERS_FROM_GVA_TOTAL_THRIFT" hidden="1">"c25186"</definedName>
    <definedName name="IQ_CONTINGENT_ASSETS_THRIFT" hidden="1">"c25622"</definedName>
    <definedName name="IQ_CONTINGENT_RENTAL" hidden="1">"c17746"</definedName>
    <definedName name="IQ_CONTRACTS_OTHER_COMMODITIES_EQUITIES_FDIC" hidden="1">"c6522"</definedName>
    <definedName name="IQ_CONV_RATE" hidden="1">"c2192"</definedName>
    <definedName name="IQ_CONVEYED_TO_OTHERS_FDIC" hidden="1">"c6534"</definedName>
    <definedName name="IQ_CORE_CAPITAL_RATIO_FDIC" hidden="1">"c6745"</definedName>
    <definedName name="IQ_CORE_DEPOSITS_THRIFT" hidden="1">"c25089"</definedName>
    <definedName name="IQ_CORE_DEPOSITS_TOTAL_ASSETS_THRIFT" hidden="1">"c25699"</definedName>
    <definedName name="IQ_CORE_DEPOSITS_TOTAL_DEPOSITS_THRIFT" hidden="1">"c25782"</definedName>
    <definedName name="IQ_CORP_PROFIT" hidden="1">"c20636"</definedName>
    <definedName name="IQ_CORP_PROFITS_AFTER_TAXES" hidden="1">"c20637"</definedName>
    <definedName name="IQ_CORP_PROFITS_TAXES" hidden="1">"c20638"</definedName>
    <definedName name="IQ_CORPORATE_MUNICIPAL_TRUSTEESHIPS_NUMBER_ISSUES_THRIFT" hidden="1">"c25441"</definedName>
    <definedName name="IQ_CORPORATE_MUNICIPAL_TRUSTEESHIPS_PRINCIPAL_AMT_OUTSTANDING_THRIFT" hidden="1">"c25440"</definedName>
    <definedName name="IQ_CORPORATE_TRUST_AGENCY_ACCOUNTS_INC_THRIFT" hidden="1">"c24805"</definedName>
    <definedName name="IQ_CORPORATE_TRUST_AGENCY_ACCOUNTS_MANAGED_ASSETS_THRIFT" hidden="1">"c25352"</definedName>
    <definedName name="IQ_CORPORATE_TRUST_AGENCY_ACCOUNTS_NONMANAGED_ASSETS_THRIFT" hidden="1">"c25373"</definedName>
    <definedName name="IQ_CORPORATE_TRUST_AGENCY_ACCOUNTS_NUMBER_MANAGED_ACCOUNTS_THRIFT" hidden="1">"c25363"</definedName>
    <definedName name="IQ_CORPORATE_TRUST_AGENCY_ACCOUNTS_NUMBER_NONMANAGED_ACCOUNTS_THRIFT" hidden="1">"c25385"</definedName>
    <definedName name="IQ_COST_FED_FUNDS_PURCHASED_THRIFT" hidden="1">"c25681"</definedName>
    <definedName name="IQ_COST_INT_BEARING_DEPOSITS_THRIFT" hidden="1">"c25680"</definedName>
    <definedName name="IQ_COST_OF_FUNDING_ASSETS_FDIC" hidden="1">"c6725"</definedName>
    <definedName name="IQ_COST_OTHER_BORROWED_FUNDS_THRIFT" hidden="1">"c25682"</definedName>
    <definedName name="IQ_CPI_YOY_PCT" hidden="1">"c20639"</definedName>
    <definedName name="IQ_CPI_YOY_PCT_FC" hidden="1">"c20640"</definedName>
    <definedName name="IQ_CQ" hidden="1">5000</definedName>
    <definedName name="IQ_CREDIT_CARD_CHARGE_OFFS_FDIC" hidden="1">"c6652"</definedName>
    <definedName name="IQ_CREDIT_CARD_CHARGE_OFFS_RELATED_ACCRUED_INTEREST_THRIFT" hidden="1">"c25228"</definedName>
    <definedName name="IQ_CREDIT_CARD_LINES_FDIC" hidden="1">"c6525"</definedName>
    <definedName name="IQ_CREDIT_CARD_LOANS_FDIC" hidden="1">"c6319"</definedName>
    <definedName name="IQ_CREDIT_CARD_LOANS_GROSS_LOANS_THRIFT" hidden="1">"c25734"</definedName>
    <definedName name="IQ_CREDIT_CARD_LOANS_OUTSTANDING_BUS_NON_MORTGAGE_COMM_LOANS_THRIFT" hidden="1">"c24856"</definedName>
    <definedName name="IQ_CREDIT_CARD_LOANS_RELATED_CHARGE_OFFS_FFIEC" hidden="1">"c25840"</definedName>
    <definedName name="IQ_CREDIT_CARD_LOANS_RELATED_RECOV_FFIEC" hidden="1">"c25841"</definedName>
    <definedName name="IQ_CREDIT_CARD_LOANS_RISK_BASED_CAPITAL_THRIFT" hidden="1">"c25719"</definedName>
    <definedName name="IQ_CREDIT_CARD_NET_CHARGE_OFFS_FDIC" hidden="1">"c6654"</definedName>
    <definedName name="IQ_CREDIT_CARD_RECOVERIES_FDIC" hidden="1">"c6653"</definedName>
    <definedName name="IQ_CREDIT_CARD_RELATED_LL_REC_FFIEC" hidden="1">"c25870"</definedName>
    <definedName name="IQ_CREDIT_CARDS_CONSUMER_OPEN_END_LINES_CREDIT_THRIFT" hidden="1">"c25609"</definedName>
    <definedName name="IQ_CREDIT_CARDS_OTHER_OPEN_END_LINES_CREDIT_THRIFT" hidden="1">"c25610"</definedName>
    <definedName name="IQ_CREDIT_CARDS_THRIFT" hidden="1">"c24864"</definedName>
    <definedName name="IQ_CREDIT_LOSS_PROVISION_NET_CHARGE_OFFS_FDIC" hidden="1">"c6734"</definedName>
    <definedName name="IQ_CUM_EFFECT_CHANGE_ACCOUNTING_FFIEC" hidden="1">"c25849"</definedName>
    <definedName name="IQ_CUMULATIVE_PREF_THRIFT" hidden="1">"c24915"</definedName>
    <definedName name="IQ_CURR_ACCT_BALANCE" hidden="1">"c20641"</definedName>
    <definedName name="IQ_CURR_ACCT_BALANCE_PCT_GDP" hidden="1">"c20642"</definedName>
    <definedName name="IQ_CURRENCY_COIN_DOMESTIC_FDIC" hidden="1">"c6388"</definedName>
    <definedName name="IQ_CURRENCY_GAIN_CM" hidden="1">"c236"</definedName>
    <definedName name="IQ_CURRENT_PORT_DEBT_CM" hidden="1">"c1567"</definedName>
    <definedName name="IQ_CURRENT_PORT_DEBT_DERIVATIVES" hidden="1">"c17742"</definedName>
    <definedName name="IQ_CUSTODY_SAFEKEEPING_ACCOUNTS_INC_THRIFT" hidden="1">"c24809"</definedName>
    <definedName name="IQ_CUSTODY_SAFEKEEPING_ACCOUNTS_NONMANAGED_ASSETS_THRIFT" hidden="1">"c25377"</definedName>
    <definedName name="IQ_CUSTODY_SAFEKEEPING_ACCOUNTS_NUMBER_NONMANAGED_ACCOUNTS_THRIFT" hidden="1">"c25389"</definedName>
    <definedName name="IQ_CY" hidden="1">10000</definedName>
    <definedName name="IQ_DA_CF_CM" hidden="1">"c251"</definedName>
    <definedName name="IQ_DA_CM" hidden="1">"c248"</definedName>
    <definedName name="IQ_DA_SUPPL_CF_CM" hidden="1">"c263"</definedName>
    <definedName name="IQ_DA_SUPPL_CM" hidden="1">"c260"</definedName>
    <definedName name="IQ_DAILY" hidden="1">500000</definedName>
    <definedName name="IQ_DART" hidden="1">"c20427"</definedName>
    <definedName name="IQ_DATA_SET" hidden="1">"c19244"</definedName>
    <definedName name="IQ_DEBT_SECURITIES_LESS_THAN_1YR_INV_SEC_THRIFT" hidden="1">"c25676"</definedName>
    <definedName name="IQ_DEBT_SECURITIES_OVER_1YR_INV_SEC_THRIFT" hidden="1">"c25677"</definedName>
    <definedName name="IQ_DEDUCTION_EQUITY_INV_OTHER_ASSETS_THRIFT" hidden="1">"c25047"</definedName>
    <definedName name="IQ_DEDUCTION_LOW_LEVEL_RECOURSE_RESIDUAL_INTERESTS_THRIFT" hidden="1">"c25048"</definedName>
    <definedName name="IQ_DEF_AMORT_CM" hidden="1">"c278"</definedName>
    <definedName name="IQ_DEF_CHARGES_CM" hidden="1">"c288"</definedName>
    <definedName name="IQ_DEF_CHARGES_LT_CM" hidden="1">"c294"</definedName>
    <definedName name="IQ_DEF_TAX_ASSET_LT_CM" hidden="1">"c304"</definedName>
    <definedName name="IQ_DEF_TAX_LIAB_LT_CM" hidden="1">"c315"</definedName>
    <definedName name="IQ_DEFERRED_INCOME_TAXES_THRIFT" hidden="1">"c24911"</definedName>
    <definedName name="IQ_DEMAND_DEPOSITS_CONSOLIDATED_SUBSIDIARIES_THRIFT" hidden="1">"c25570"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ACQUIRED_NET_DISPOSITIONS_IN_BULK_TRANSACTIONS_THRIFT" hidden="1">"c25345"</definedName>
    <definedName name="IQ_DEPOSITS_AMOUNTS_NETTED_THRIFT" hidden="1">"c25534"</definedName>
    <definedName name="IQ_DEPOSITS_ESCROWS_THRIFT" hidden="1">"c24895"</definedName>
    <definedName name="IQ_DEPOSITS_EXCLUDING_RETIREMENT_ACCOUNTS_GREATER_THAN_250000_THRIFT" hidden="1">"c24986"</definedName>
    <definedName name="IQ_DEPOSITS_EXCLUDING_RETIREMENT_ACCOUNTS_LESS_THAN_250000_THRIFT" hidden="1">"c24985"</definedName>
    <definedName name="IQ_DEPOSITS_HELD_DOMESTIC_FDIC" hidden="1">"c6340"</definedName>
    <definedName name="IQ_DEPOSITS_HELD_FOREIGN_FDIC" hidden="1">"c6341"</definedName>
    <definedName name="IQ_DEPOSITS_INV_SEC_GVA_CHARGE_OFFS_THRIFT" hidden="1">"c25112"</definedName>
    <definedName name="IQ_DEPOSITS_INV_SEC_GVA_RECOVERIES_THRIFT" hidden="1">"c25143"</definedName>
    <definedName name="IQ_DEPOSITS_INV_SEC_SVA_PROVISIONS_TRANSFERS_FROM_GVA_THRIFT" hidden="1">"c25166"</definedName>
    <definedName name="IQ_DEPOSITS_INV_SEC_TOTAL_THRIFT" hidden="1">"c25197"</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THRIFT" hidden="1">"c25530"</definedName>
    <definedName name="IQ_DEPOSITS_LEVEL_2_THRIFT" hidden="1">"c25531"</definedName>
    <definedName name="IQ_DEPOSITS_LEVEL_3_THRIFT" hidden="1">"c25532"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OSITS_THRIFT" hidden="1">"c24896"</definedName>
    <definedName name="IQ_DEPOSITS_TOTAL_AFTER_NETTING_THRIFT" hidden="1">"c25535"</definedName>
    <definedName name="IQ_DEPOSITS_TOTAL_BEFORE_NETTING_THRIFT" hidden="1">"c25533"</definedName>
    <definedName name="IQ_DEPRECIATION_RENTAL_ASSETS" hidden="1">"c26972"</definedName>
    <definedName name="IQ_DEPRECIATION_RENTAL_ASSETS_CF" hidden="1">"c26973"</definedName>
    <definedName name="IQ_DERIVATIVE_ASSETS_AMOUNTS_NETTED_THRIFT" hidden="1">"c25510"</definedName>
    <definedName name="IQ_DERIVATIVE_ASSETS_CURRENT" hidden="1">"c17744"</definedName>
    <definedName name="IQ_DERIVATIVE_ASSETS_LEVEL_1_THRIFT" hidden="1">"c25506"</definedName>
    <definedName name="IQ_DERIVATIVE_ASSETS_LEVEL_2_THRIFT" hidden="1">"c25507"</definedName>
    <definedName name="IQ_DERIVATIVE_ASSETS_LEVEL_3_THRIFT" hidden="1">"c25508"</definedName>
    <definedName name="IQ_DERIVATIVE_ASSETS_LT" hidden="1">"c17745"</definedName>
    <definedName name="IQ_DERIVATIVE_ASSETS_TOTAL_AFTER_NETTING_THRIFT" hidden="1">"c25511"</definedName>
    <definedName name="IQ_DERIVATIVE_ASSETS_TOTAL_BEFORE_NETTING_THRIFT" hidden="1">"c25509"</definedName>
    <definedName name="IQ_DERIVATIVE_LIAB_CURRENT" hidden="1">"c17873"</definedName>
    <definedName name="IQ_DERIVATIVE_LIAB_NON_CURRENT" hidden="1">"c17874"</definedName>
    <definedName name="IQ_DERIVATIVE_LIABILITIES_AMOUNTS_NETTED_THRIFT" hidden="1">"c25552"</definedName>
    <definedName name="IQ_DERIVATIVE_LIABILITIES_LEVEL_1_THRIFT" hidden="1">"c25548"</definedName>
    <definedName name="IQ_DERIVATIVE_LIABILITIES_LEVEL_2_THRIFT" hidden="1">"c25549"</definedName>
    <definedName name="IQ_DERIVATIVE_LIABILITIES_LEVEL_3_THRIFT" hidden="1">"c25550"</definedName>
    <definedName name="IQ_DERIVATIVE_LIABILITIES_TOTAL_AFTER_NETTING_THRIFT" hidden="1">"c25553"</definedName>
    <definedName name="IQ_DERIVATIVE_LIABILITIES_TOTAL_BEFORE_NETTING_THRIFT" hidden="1">"c25551"</definedName>
    <definedName name="IQ_DERIVATIVE_TRADING_ASSETS" hidden="1">"c17875"</definedName>
    <definedName name="IQ_DERIVATIVES_FDIC" hidden="1">"c6523"</definedName>
    <definedName name="IQ_DISALLOWED_SERVICING_OTHER_ASSETS_ADJUSTED_ASSETS_THRIFT" hidden="1">"c25033"</definedName>
    <definedName name="IQ_DISALLOWED_SERVICING_OTHER_ASSETS_T1_THRIFT" hidden="1">"c25024"</definedName>
    <definedName name="IQ_DISBURSED_CONSTRUCTION_MORTGAGE_LOANS_1_4_DWELLING_UNITS_THRIFT" hidden="1">"c25317"</definedName>
    <definedName name="IQ_DISBURSED_CONSTRUCTION_MORTGAGE_LOANS_MULTIFAMILY_5_MORE_DWELLING_UNITS_THRIFT" hidden="1">"c25318"</definedName>
    <definedName name="IQ_DISBURSED_CONSTRUCTION_MORTGAGE_LOANS_NONRES_THRIFT" hidden="1">"c25319"</definedName>
    <definedName name="IQ_DISBURSED_PML_1_4_DWELLING_UNITS_THRIFT" hidden="1">"c25320"</definedName>
    <definedName name="IQ_DISBURSED_PML_HOME_EQUITY_JUNIOR_LIENS_THRIFT" hidden="1">"c25321"</definedName>
    <definedName name="IQ_DISBURSED_PML_LAND_THRIFT" hidden="1">"c25324"</definedName>
    <definedName name="IQ_DISBURSED_PML_MULTIFAMILY_5_MORE_DWELLING_UNITS_THRIFT" hidden="1">"c25322"</definedName>
    <definedName name="IQ_DISBURSED_PML_NONRES_EXCEPT_LAND_THRIFT" hidden="1">"c25323"</definedName>
    <definedName name="IQ_DISTRIBUTABLE_CASH_STANDARDIZED" hidden="1">"c20435"</definedName>
    <definedName name="IQ_DIV_AMOUNT_LIST" hidden="1">"c17417"</definedName>
    <definedName name="IQ_DIV_PAYMENT_DATE_LIST" hidden="1">"c17418"</definedName>
    <definedName name="IQ_DIV_PAYMENT_TYPE_LIST" hidden="1">"c17419"</definedName>
    <definedName name="IQ_DIV_RECORD_DATE_LIST" hidden="1">"c17420"</definedName>
    <definedName name="IQ_DIVIDEND_INCOME_FHLB_STOCK_THRIFT" hidden="1">"c24754"</definedName>
    <definedName name="IQ_DIVIDEND_INCOME_OTHER_EQUITY_INV_THRIFT" hidden="1">"c24755"</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EARNING_ASSETS_FDIC" hidden="1">"c6360"</definedName>
    <definedName name="IQ_EARNING_ASSETS_YIELD_FDIC" hidden="1">"c6724"</definedName>
    <definedName name="IQ_EARNING_PARENT_EXCL_EXTRA" hidden="1">"c25791"</definedName>
    <definedName name="IQ_EARNINGS_BEFORE_TAXES_AVG_ASSETS_THRIFT" hidden="1">"c25656"</definedName>
    <definedName name="IQ_EARNINGS_CO_THRIFT" hidden="1">"c24796"</definedName>
    <definedName name="IQ_EARNINGS_COVERAGE_NET_CHARGE_OFFS_FDIC" hidden="1">"c6735"</definedName>
    <definedName name="IQ_EARNINGS_COVERAGE_NET_LOSSES_THRIFT" hidden="1">"c25641"</definedName>
    <definedName name="IQ_EBITDA_EST_DOWN_2MONTH" hidden="1">"c16297"</definedName>
    <definedName name="IQ_EBITDA_EST_DOWN_2MONTH_CIQ" hidden="1">"c16621"</definedName>
    <definedName name="IQ_EBITDA_EST_DOWN_3MONTH" hidden="1">"c16301"</definedName>
    <definedName name="IQ_EBITDA_EST_DOWN_3MONTH_CIQ" hidden="1">"c16625"</definedName>
    <definedName name="IQ_EBITDA_EST_DOWN_MONTH" hidden="1">"c16293"</definedName>
    <definedName name="IQ_EBITDA_EST_DOWN_MONTH_CIQ" hidden="1">"c16617"</definedName>
    <definedName name="IQ_EBITDA_EST_NOTE" hidden="1">"c17503"</definedName>
    <definedName name="IQ_EBITDA_EST_NOTE_CIQ" hidden="1">"c17456"</definedName>
    <definedName name="IQ_EBITDA_EST_NUM_ANALYSTS_2MONTH" hidden="1">"c16295"</definedName>
    <definedName name="IQ_EBITDA_EST_NUM_ANALYSTS_2MONTH_CIQ" hidden="1">"c16619"</definedName>
    <definedName name="IQ_EBITDA_EST_NUM_ANALYSTS_3MONTH" hidden="1">"c16299"</definedName>
    <definedName name="IQ_EBITDA_EST_NUM_ANALYSTS_3MONTH_CIQ" hidden="1">"c16623"</definedName>
    <definedName name="IQ_EBITDA_EST_NUM_ANALYSTS_MONTH" hidden="1">"c16291"</definedName>
    <definedName name="IQ_EBITDA_EST_NUM_ANALYSTS_MONTH_CIQ" hidden="1">"c16615"</definedName>
    <definedName name="IQ_EBITDA_EST_TOTAL_REVISED_2MONTH" hidden="1">"c16298"</definedName>
    <definedName name="IQ_EBITDA_EST_TOTAL_REVISED_2MONTH_CIQ" hidden="1">"c16622"</definedName>
    <definedName name="IQ_EBITDA_EST_TOTAL_REVISED_3MONTH" hidden="1">"c16302"</definedName>
    <definedName name="IQ_EBITDA_EST_TOTAL_REVISED_3MONTH_CIQ" hidden="1">"c16626"</definedName>
    <definedName name="IQ_EBITDA_EST_TOTAL_REVISED_MONTH" hidden="1">"c16294"</definedName>
    <definedName name="IQ_EBITDA_EST_TOTAL_REVISED_MONTH_CIQ" hidden="1">"c16618"</definedName>
    <definedName name="IQ_EBITDA_EST_UP_2MONTH" hidden="1">"c16296"</definedName>
    <definedName name="IQ_EBITDA_EST_UP_2MONTH_CIQ" hidden="1">"c16620"</definedName>
    <definedName name="IQ_EBITDA_EST_UP_3MONTH" hidden="1">"c16300"</definedName>
    <definedName name="IQ_EBITDA_EST_UP_3MONTH_CIQ" hidden="1">"c16624"</definedName>
    <definedName name="IQ_EBITDA_EST_UP_MONTH" hidden="1">"c16292"</definedName>
    <definedName name="IQ_EBITDA_EST_UP_MONTH_CIQ" hidden="1">"c16616"</definedName>
    <definedName name="IQ_EBT_CM" hidden="1">"c378"</definedName>
    <definedName name="IQ_EBT_EXCL_CM" hidden="1">"c381"</definedName>
    <definedName name="IQ_EBT_THRIFT" hidden="1">"c24794"</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DUCATION_LOANS_THRIFT" hidden="1">"c24861"</definedName>
    <definedName name="IQ_EFFICIENCY_RATIO_FDIC" hidden="1">"c6736"</definedName>
    <definedName name="IQ_EMPLOYMENT_YOY" hidden="1">"c20643"</definedName>
    <definedName name="IQ_ENDING_BALANCE_GVA_THRIFT" hidden="1">"c25097"</definedName>
    <definedName name="IQ_ENDING_BALANCE_SVA_THRIFT" hidden="1">"c25104"</definedName>
    <definedName name="IQ_ENDING_BALANCE_TVA_THRIFT" hidden="1">"c25111"</definedName>
    <definedName name="IQ_ENERGY_CRUDE_STOCK" hidden="1">"c20644"</definedName>
    <definedName name="IQ_ENERGY_FUEL_OIL_STOCK" hidden="1">"c20645"</definedName>
    <definedName name="IQ_ENERGY_GASOLINE_AVERAGE" hidden="1">"c20646"</definedName>
    <definedName name="IQ_ENERGY_GASOLINE_STOCK" hidden="1">"c20647"</definedName>
    <definedName name="IQ_ENERGY_PROPANE_STOCK" hidden="1">"c20648"</definedName>
    <definedName name="IQ_ENERGY_WTI_SPOT" hidden="1">"c20649"</definedName>
    <definedName name="IQ_EPS_EST_DOWN_2MONTH" hidden="1">"c16309"</definedName>
    <definedName name="IQ_EPS_EST_DOWN_2MONTH_CIQ" hidden="1">"c16633"</definedName>
    <definedName name="IQ_EPS_EST_DOWN_3MONTH" hidden="1">"c16313"</definedName>
    <definedName name="IQ_EPS_EST_DOWN_3MONTH_CIQ" hidden="1">"c16637"</definedName>
    <definedName name="IQ_EPS_EST_DOWN_MONTH" hidden="1">"c16305"</definedName>
    <definedName name="IQ_EPS_EST_DOWN_MONTH_CIQ" hidden="1">"c16629"</definedName>
    <definedName name="IQ_EPS_EST_NOTE" hidden="1">"c17504"</definedName>
    <definedName name="IQ_EPS_EST_NOTE_CIQ" hidden="1">"c17457"</definedName>
    <definedName name="IQ_EPS_EST_NUM_ANALYSTS_2MONTH" hidden="1">"c16307"</definedName>
    <definedName name="IQ_EPS_EST_NUM_ANALYSTS_2MONTH_CIQ" hidden="1">"c16631"</definedName>
    <definedName name="IQ_EPS_EST_NUM_ANALYSTS_3MONTH" hidden="1">"c16311"</definedName>
    <definedName name="IQ_EPS_EST_NUM_ANALYSTS_3MONTH_CIQ" hidden="1">"c16635"</definedName>
    <definedName name="IQ_EPS_EST_NUM_ANALYSTS_MONTH" hidden="1">"c16303"</definedName>
    <definedName name="IQ_EPS_EST_NUM_ANALYSTS_MONTH_CIQ" hidden="1">"c16627"</definedName>
    <definedName name="IQ_EPS_EST_TOTAL_REVISED_2MONTH" hidden="1">"c16310"</definedName>
    <definedName name="IQ_EPS_EST_TOTAL_REVISED_2MONTH_CIQ" hidden="1">"c16634"</definedName>
    <definedName name="IQ_EPS_EST_TOTAL_REVISED_3MONTH" hidden="1">"c16314"</definedName>
    <definedName name="IQ_EPS_EST_TOTAL_REVISED_3MONTH_CIQ" hidden="1">"c16638"</definedName>
    <definedName name="IQ_EPS_EST_TOTAL_REVISED_MONTH" hidden="1">"c16306"</definedName>
    <definedName name="IQ_EPS_EST_TOTAL_REVISED_MONTH_CIQ" hidden="1">"c16630"</definedName>
    <definedName name="IQ_EPS_EST_UP_2MONTH" hidden="1">"c16308"</definedName>
    <definedName name="IQ_EPS_EST_UP_2MONTH_CIQ" hidden="1">"c16632"</definedName>
    <definedName name="IQ_EPS_EST_UP_3MONTH" hidden="1">"c16312"</definedName>
    <definedName name="IQ_EPS_EST_UP_3MONTH_CIQ" hidden="1">"c16636"</definedName>
    <definedName name="IQ_EPS_EST_UP_MONTH" hidden="1">"c16304"</definedName>
    <definedName name="IQ_EPS_EST_UP_MONTH_CIQ" hidden="1">"c16628"</definedName>
    <definedName name="IQ_EPS_GW_EST_DOWN_2MONTH" hidden="1">"c16465"</definedName>
    <definedName name="IQ_EPS_GW_EST_DOWN_2MONTH_CIQ" hidden="1">"c16753"</definedName>
    <definedName name="IQ_EPS_GW_EST_DOWN_3MONTH" hidden="1">"c16469"</definedName>
    <definedName name="IQ_EPS_GW_EST_DOWN_3MONTH_CIQ" hidden="1">"c16757"</definedName>
    <definedName name="IQ_EPS_GW_EST_DOWN_MONTH" hidden="1">"c16461"</definedName>
    <definedName name="IQ_EPS_GW_EST_DOWN_MONTH_CIQ" hidden="1">"c16749"</definedName>
    <definedName name="IQ_EPS_GW_EST_NOTE" hidden="1">"c17524"</definedName>
    <definedName name="IQ_EPS_GW_EST_NOTE_CIQ" hidden="1">"c17477"</definedName>
    <definedName name="IQ_EPS_GW_EST_NUM_ANALYSTS_2MONTH" hidden="1">"c16463"</definedName>
    <definedName name="IQ_EPS_GW_EST_NUM_ANALYSTS_2MONTH_CIQ" hidden="1">"c16751"</definedName>
    <definedName name="IQ_EPS_GW_EST_NUM_ANALYSTS_3MONTH" hidden="1">"c16467"</definedName>
    <definedName name="IQ_EPS_GW_EST_NUM_ANALYSTS_3MONTH_CIQ" hidden="1">"c16755"</definedName>
    <definedName name="IQ_EPS_GW_EST_NUM_ANALYSTS_MONTH" hidden="1">"c16459"</definedName>
    <definedName name="IQ_EPS_GW_EST_NUM_ANALYSTS_MONTH_CIQ" hidden="1">"c16747"</definedName>
    <definedName name="IQ_EPS_GW_EST_TOTAL_REVISED_2MONTH" hidden="1">"c16466"</definedName>
    <definedName name="IQ_EPS_GW_EST_TOTAL_REVISED_2MONTH_CIQ" hidden="1">"c16754"</definedName>
    <definedName name="IQ_EPS_GW_EST_TOTAL_REVISED_3MONTH" hidden="1">"c16470"</definedName>
    <definedName name="IQ_EPS_GW_EST_TOTAL_REVISED_3MONTH_CIQ" hidden="1">"c16758"</definedName>
    <definedName name="IQ_EPS_GW_EST_TOTAL_REVISED_MONTH" hidden="1">"c16462"</definedName>
    <definedName name="IQ_EPS_GW_EST_TOTAL_REVISED_MONTH_CIQ" hidden="1">"c16750"</definedName>
    <definedName name="IQ_EPS_GW_EST_UP_2MONTH" hidden="1">"c16464"</definedName>
    <definedName name="IQ_EPS_GW_EST_UP_2MONTH_CIQ" hidden="1">"c16752"</definedName>
    <definedName name="IQ_EPS_GW_EST_UP_3MONTH" hidden="1">"c16468"</definedName>
    <definedName name="IQ_EPS_GW_EST_UP_3MONTH_CIQ" hidden="1">"c16756"</definedName>
    <definedName name="IQ_EPS_GW_EST_UP_MONTH" hidden="1">"c16460"</definedName>
    <definedName name="IQ_EPS_GW_EST_UP_MONTH_CIQ" hidden="1">"c16748"</definedName>
    <definedName name="IQ_EPS_NORM_EST_DOWN_2MONTH" hidden="1">"c16597"</definedName>
    <definedName name="IQ_EPS_NORM_EST_DOWN_2MONTH_CIQ" hidden="1">"c16861"</definedName>
    <definedName name="IQ_EPS_NORM_EST_DOWN_3MONTH" hidden="1">"c16601"</definedName>
    <definedName name="IQ_EPS_NORM_EST_DOWN_3MONTH_CIQ" hidden="1">"c16865"</definedName>
    <definedName name="IQ_EPS_NORM_EST_DOWN_MONTH" hidden="1">"c16593"</definedName>
    <definedName name="IQ_EPS_NORM_EST_DOWN_MONTH_CIQ" hidden="1">"c16857"</definedName>
    <definedName name="IQ_EPS_NORM_EST_NOTE" hidden="1">"c17505"</definedName>
    <definedName name="IQ_EPS_NORM_EST_NOTE_CIQ" hidden="1">"c17458"</definedName>
    <definedName name="IQ_EPS_NORM_EST_NUM_ANALYSTS_2MONTH" hidden="1">"c16595"</definedName>
    <definedName name="IQ_EPS_NORM_EST_NUM_ANALYSTS_2MONTH_CIQ" hidden="1">"c16859"</definedName>
    <definedName name="IQ_EPS_NORM_EST_NUM_ANALYSTS_3MONTH" hidden="1">"c16599"</definedName>
    <definedName name="IQ_EPS_NORM_EST_NUM_ANALYSTS_3MONTH_CIQ" hidden="1">"c16863"</definedName>
    <definedName name="IQ_EPS_NORM_EST_NUM_ANALYSTS_MONTH" hidden="1">"c16591"</definedName>
    <definedName name="IQ_EPS_NORM_EST_NUM_ANALYSTS_MONTH_CIQ" hidden="1">"c16855"</definedName>
    <definedName name="IQ_EPS_NORM_EST_TOTAL_REVISED_2MONTH" hidden="1">"c16598"</definedName>
    <definedName name="IQ_EPS_NORM_EST_TOTAL_REVISED_2MONTH_CIQ" hidden="1">"c16862"</definedName>
    <definedName name="IQ_EPS_NORM_EST_TOTAL_REVISED_3MONTH" hidden="1">"c16602"</definedName>
    <definedName name="IQ_EPS_NORM_EST_TOTAL_REVISED_3MONTH_CIQ" hidden="1">"c16866"</definedName>
    <definedName name="IQ_EPS_NORM_EST_TOTAL_REVISED_MONTH" hidden="1">"c16594"</definedName>
    <definedName name="IQ_EPS_NORM_EST_TOTAL_REVISED_MONTH_CIQ" hidden="1">"c16858"</definedName>
    <definedName name="IQ_EPS_NORM_EST_UP_2MONTH" hidden="1">"c16596"</definedName>
    <definedName name="IQ_EPS_NORM_EST_UP_2MONTH_CIQ" hidden="1">"c16860"</definedName>
    <definedName name="IQ_EPS_NORM_EST_UP_3MONTH" hidden="1">"c16600"</definedName>
    <definedName name="IQ_EPS_NORM_EST_UP_3MONTH_CIQ" hidden="1">"c16864"</definedName>
    <definedName name="IQ_EPS_NORM_EST_UP_MONTH" hidden="1">"c16592"</definedName>
    <definedName name="IQ_EPS_NORM_EST_UP_MONTH_CIQ" hidden="1">"c16856"</definedName>
    <definedName name="IQ_EPS_REPORTED_EST_DOWN_2MONTH" hidden="1">"c16477"</definedName>
    <definedName name="IQ_EPS_REPORTED_EST_DOWN_2MONTH_CIQ" hidden="1">"c16765"</definedName>
    <definedName name="IQ_EPS_REPORTED_EST_DOWN_3MONTH" hidden="1">"c16481"</definedName>
    <definedName name="IQ_EPS_REPORTED_EST_DOWN_3MONTH_CIQ" hidden="1">"c16769"</definedName>
    <definedName name="IQ_EPS_REPORTED_EST_DOWN_MONTH" hidden="1">"c16473"</definedName>
    <definedName name="IQ_EPS_REPORTED_EST_DOWN_MONTH_CIQ" hidden="1">"c16761"</definedName>
    <definedName name="IQ_EPS_REPORTED_EST_NOTE" hidden="1">"c17517"</definedName>
    <definedName name="IQ_EPS_REPORTED_EST_NOTE_CIQ" hidden="1">"c17470"</definedName>
    <definedName name="IQ_EPS_REPORTED_EST_NUM_ANALYSTS_2MONTH" hidden="1">"c16475"</definedName>
    <definedName name="IQ_EPS_REPORTED_EST_NUM_ANALYSTS_2MONTH_CIQ" hidden="1">"c16763"</definedName>
    <definedName name="IQ_EPS_REPORTED_EST_NUM_ANALYSTS_3MONTH" hidden="1">"c16479"</definedName>
    <definedName name="IQ_EPS_REPORTED_EST_NUM_ANALYSTS_3MONTH_CIQ" hidden="1">"c16767"</definedName>
    <definedName name="IQ_EPS_REPORTED_EST_NUM_ANALYSTS_MONTH" hidden="1">"c16471"</definedName>
    <definedName name="IQ_EPS_REPORTED_EST_NUM_ANALYSTS_MONTH_CIQ" hidden="1">"c16759"</definedName>
    <definedName name="IQ_EPS_REPORTED_EST_TOTAL_REVISED_2MONTH" hidden="1">"c16478"</definedName>
    <definedName name="IQ_EPS_REPORTED_EST_TOTAL_REVISED_2MONTH_CIQ" hidden="1">"c16766"</definedName>
    <definedName name="IQ_EPS_REPORTED_EST_TOTAL_REVISED_3MONTH" hidden="1">"c16482"</definedName>
    <definedName name="IQ_EPS_REPORTED_EST_TOTAL_REVISED_3MONTH_CIQ" hidden="1">"c16770"</definedName>
    <definedName name="IQ_EPS_REPORTED_EST_TOTAL_REVISED_MONTH" hidden="1">"c16474"</definedName>
    <definedName name="IQ_EPS_REPORTED_EST_TOTAL_REVISED_MONTH_CIQ" hidden="1">"c16762"</definedName>
    <definedName name="IQ_EPS_REPORTED_EST_UP_2MONTH" hidden="1">"c16476"</definedName>
    <definedName name="IQ_EPS_REPORTED_EST_UP_2MONTH_CIQ" hidden="1">"c16764"</definedName>
    <definedName name="IQ_EPS_REPORTED_EST_UP_3MONTH" hidden="1">"c16480"</definedName>
    <definedName name="IQ_EPS_REPORTED_EST_UP_3MONTH_CIQ" hidden="1">"c16768"</definedName>
    <definedName name="IQ_EPS_REPORTED_EST_UP_MONTH" hidden="1">"c16472"</definedName>
    <definedName name="IQ_EPS_REPORTED_EST_UP_MONTH_CIQ" hidden="1">"c16760"</definedName>
    <definedName name="IQ_EQUITY_ASKPRICE" hidden="1">"c17798"</definedName>
    <definedName name="IQ_EQUITY_BIDPRICE" hidden="1">"c17797"</definedName>
    <definedName name="IQ_EQUITY_CAPITAL_ASSETS_FDIC" hidden="1">"c6744"</definedName>
    <definedName name="IQ_EQUITY_FDIC" hidden="1">"c6353"</definedName>
    <definedName name="IQ_EQUITY_INV_NOT_CARRIED_FV_ADJUSTED_NCOS_THRIFT" hidden="1">"c25226"</definedName>
    <definedName name="IQ_EQUITY_INV_NOT_CARRIED_FV_SVA_PROVISIONS_TRANSFERS_FROM_GVA_THRIFT" hidden="1">"c25195"</definedName>
    <definedName name="IQ_EQUITY_INV_NOT_SUBJECT_SFAS_NO115_GVA_CHARGE_OFFS_THRIFT" hidden="1">"c25141"</definedName>
    <definedName name="IQ_EQUITY_INV_NOT_SUBJECT_SFAS_NO115_GVA_RECOVERIES_THRIFT" hidden="1">"c25164"</definedName>
    <definedName name="IQ_EQUITY_MIDPRICE" hidden="1">"c17799"</definedName>
    <definedName name="IQ_EQUITY_SEC_FAIR_VALUE_AFS_AMORT_COST_FFIEC" hidden="1">"c20505"</definedName>
    <definedName name="IQ_EQUITY_SEC_FAIR_VALUE_AFS_FAIR_VAL_FFIEC" hidden="1">"c20470"</definedName>
    <definedName name="IQ_EQUITY_SEC_FV_THRIFT" hidden="1">"c24823"</definedName>
    <definedName name="IQ_EQUITY_SECURITIES_FDIC" hidden="1">"c6304"</definedName>
    <definedName name="IQ_EQUITY_SECURITY_EXPOSURES_FDIC" hidden="1">"c6664"</definedName>
    <definedName name="IQ_ESCROWS_THRIFT" hidden="1">"c24897"</definedName>
    <definedName name="IQ_ESTIMATED_ASSESSABLE_DEPOSITS_FDIC" hidden="1">"c6490"</definedName>
    <definedName name="IQ_ESTIMATED_INSURED_DEPOSITS_FDIC" hidden="1">"c6491"</definedName>
    <definedName name="IQ_EXCEL_DATA_METHOD" hidden="1">"c16229"</definedName>
    <definedName name="IQ_EXCESS_ALLOWANCE_LL_LOSSES_THRIFT" hidden="1">"c25078"</definedName>
    <definedName name="IQ_EXPORT_USD" hidden="1">"c20650"</definedName>
    <definedName name="IQ_EXTRA_ACC_ITEMS_CM" hidden="1">"c412"</definedName>
    <definedName name="IQ_EXTRAORDINARY_GAINS_FDIC" hidden="1">"c6586"</definedName>
    <definedName name="IQ_EXTRAORDINARY_ITEMS_AVG_ASSETS_THRIFT" hidden="1">"c25659"</definedName>
    <definedName name="IQ_EXTRAORDINARY_ITEMS_THRIFT" hidden="1">"c24797"</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_INFLOWS" hidden="1">"c20651"</definedName>
    <definedName name="IQ_FDI_NET" hidden="1">"c20652"</definedName>
    <definedName name="IQ_FDI_OUTFLOWS" hidden="1">"c20653"</definedName>
    <definedName name="IQ_FDIC_CERT_NUMBER_FFIEC" hidden="1">"c20507"</definedName>
    <definedName name="IQ_FED_FUND_PURCHASED_SEC_SOLD_REPURCHASE_THRIFT" hidden="1">"c24901"</definedName>
    <definedName name="IQ_FED_FUND_SOLD_SEC_PURCHASED_RESELL_THRIFT" hidden="1">"c24821"</definedName>
    <definedName name="IQ_FED_FUNDS_PURCHASED_FDIC" hidden="1">"c6343"</definedName>
    <definedName name="IQ_FED_FUNDS_PURCHASED_REPOS_TOTAL_ASSETS_THRIFT" hidden="1">"c25702"</definedName>
    <definedName name="IQ_FED_FUNDS_SOLD_FDIC" hidden="1">"c6307"</definedName>
    <definedName name="IQ_FEDERAL_FUNDS_PURCHASED_SEC_SOLD_UNDER_AGREEMENTS_REPURCHASE_AMOUNTS_NETTED_THRIFT" hidden="1">"c25528"</definedName>
    <definedName name="IQ_FEDERAL_FUNDS_PURCHASED_SEC_SOLD_UNDER_AGREEMENTS_REPURCHASE_LEVEL_1_THRIFT" hidden="1">"c25524"</definedName>
    <definedName name="IQ_FEDERAL_FUNDS_PURCHASED_SEC_SOLD_UNDER_AGREEMENTS_REPURCHASE_LEVEL_2_THRIFT" hidden="1">"c25525"</definedName>
    <definedName name="IQ_FEDERAL_FUNDS_PURCHASED_SEC_SOLD_UNDER_AGREEMENTS_REPURCHASE_LEVEL_3_THRIFT" hidden="1">"c25526"</definedName>
    <definedName name="IQ_FEDERAL_FUNDS_PURCHASED_SEC_SOLD_UNDER_AGREEMENTS_REPURCHASE_TOTAL_AFTER_NETTING_THRIFT" hidden="1">"c25529"</definedName>
    <definedName name="IQ_FEDERAL_FUNDS_PURCHASED_SEC_SOLD_UNDER_AGREEMENTS_REPURCHASE_TOTAL_BEFORE_NETTING_THRIFT" hidden="1">"c25527"</definedName>
    <definedName name="IQ_FEDERAL_FUNDS_SOLD_SEC_PURCHASED_UNDER_AGREEMENTS_RESELL_AMOUNTS_NETTED_THRIFT" hidden="1">"c25480"</definedName>
    <definedName name="IQ_FEDERAL_FUNDS_SOLD_SEC_PURCHASED_UNDER_AGREEMENTS_RESELL_LEVEL_1_THRIFT" hidden="1">"c25476"</definedName>
    <definedName name="IQ_FEDERAL_FUNDS_SOLD_SEC_PURCHASED_UNDER_AGREEMENTS_RESELL_LEVEL_2_THRIFT" hidden="1">"c25477"</definedName>
    <definedName name="IQ_FEDERAL_FUNDS_SOLD_SEC_PURCHASED_UNDER_AGREEMENTS_RESELL_LEVEL_3_THRIFT" hidden="1">"c25478"</definedName>
    <definedName name="IQ_FEDERAL_FUNDS_SOLD_SEC_PURCHASED_UNDER_AGREEMENTS_RESELL_TOTAL_AFTER_NETTING_THRIFT" hidden="1">"c25481"</definedName>
    <definedName name="IQ_FEDERAL_FUNDS_SOLD_SEC_PURCHASED_UNDER_AGREEMENTS_RESELL_TOTAL_BEFORE_NETTING_THRIFT" hidden="1">"c25479"</definedName>
    <definedName name="IQ_FEDERAL_INC_TAXES_THRIFT" hidden="1">"c24816"</definedName>
    <definedName name="IQ_FEE_INCOME_COMM_LOANS_THRIFT" hidden="1">"c24751"</definedName>
    <definedName name="IQ_FEE_INCOME_CONSUMER_LOANS_THRIFT" hidden="1">"c24752"</definedName>
    <definedName name="IQ_FEE_INCOME_MORTGAGE_LOANS_THRIFT" hidden="1">"c24750"</definedName>
    <definedName name="IQ_FH" hidden="1">100000</definedName>
    <definedName name="IQ_FHLB_ADVANCES_FDIC" hidden="1">"c6366"</definedName>
    <definedName name="IQ_FHLB_STOCK_NOT_CARRIED_FV_THRIFT" hidden="1">"c24880"</definedName>
    <definedName name="IQ_FIDUCIARY_ACTIVITIES_FDIC" hidden="1">"c6571"</definedName>
    <definedName name="IQ_FIDUCIARY_ACTIVITIES_INCOME_ADJUSTED_OPERATING_INCOME_THRIFT" hidden="1">"c25689"</definedName>
    <definedName name="IQ_FIDUCIARY_MANAGED_ASSETS_THRIFT" hidden="1">"c25438"</definedName>
    <definedName name="IQ_FIDUCIARY_RELATED_SERVICES_EXP_THRIFT" hidden="1">"c24812"</definedName>
    <definedName name="IQ_FIFETEEN_YEAR_FIXED_AND_FLOATING_RATE_FDIC" hidden="1">"c6423"</definedName>
    <definedName name="IQ_FIFETEEN_YEAR_MORTGAGE_PASS_THROUGHS_FDIC" hidden="1">"c6415"</definedName>
    <definedName name="IQ_FII_12M_RETURN" hidden="1">"c25807"</definedName>
    <definedName name="IQ_FII_3M_RETURN" hidden="1">"c25808"</definedName>
    <definedName name="IQ_FII_6M_RETURN" hidden="1">"c25809"</definedName>
    <definedName name="IQ_FII_AVGBIDSPREAD" hidden="1">"c25820"</definedName>
    <definedName name="IQ_FII_CONVEX" hidden="1">"c25799"</definedName>
    <definedName name="IQ_FII_COUPON" hidden="1">"c25800"</definedName>
    <definedName name="IQ_FII_DAILY_RETURN" hidden="1">"c25810"</definedName>
    <definedName name="IQ_FII_DURTW" hidden="1">"c25802"</definedName>
    <definedName name="IQ_FII_EXCESS_RETURN" hidden="1">"c25819"</definedName>
    <definedName name="IQ_FII_INDEXPRICE" hidden="1">"c25806"</definedName>
    <definedName name="IQ_FII_MATURITY" hidden="1">"c25804"</definedName>
    <definedName name="IQ_FII_MODDUR" hidden="1">"c25801"</definedName>
    <definedName name="IQ_FII_MTD_RETURN_COUPON" hidden="1">"c25813"</definedName>
    <definedName name="IQ_FII_MTD_RETURN_CURRENCY" hidden="1">"c25814"</definedName>
    <definedName name="IQ_FII_MTD_RETURN_PAYDOWN" hidden="1">"c25815"</definedName>
    <definedName name="IQ_FII_MTD_RETURN_PRICE" hidden="1">"c25816"</definedName>
    <definedName name="IQ_FII_MTD_RETURN_TOTAL" hidden="1">"c25812"</definedName>
    <definedName name="IQ_FII_MV" hidden="1">"c25803"</definedName>
    <definedName name="IQ_FII_NUMISSUE" hidden="1">"c25805"</definedName>
    <definedName name="IQ_FII_OAS" hidden="1">"c25798"</definedName>
    <definedName name="IQ_FII_RETURN_INCEPTION" hidden="1">"c25811"</definedName>
    <definedName name="IQ_FII_YTD_RETURN" hidden="1">"c25817"</definedName>
    <definedName name="IQ_FII_YTW" hidden="1">"c25818"</definedName>
    <definedName name="IQ_FIN_ARCHITECTURE" hidden="1">"c20386"</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MINORITY_INT_REDEEM" hidden="1">"c25788"</definedName>
    <definedName name="IQ_FIN_DIV_MINORITY_INTEREST" hidden="1">"c25790"</definedName>
    <definedName name="IQ_FIN_DIV_NOTES_PAY_TOTAL" hidden="1">"c5522"</definedName>
    <definedName name="IQ_FIN_INST_UNUSED_FFIEC" hidden="1">"c25860"</definedName>
    <definedName name="IQ_FINANCIAL_ASSETS_CARRIED_FV_THROUGH_EARNINGS_THRIFT" hidden="1">"c24931"</definedName>
    <definedName name="IQ_FINANCIAL_ASSETS_HELD_TRADING_PURPOSES_THRIFT" hidden="1">"c24930"</definedName>
    <definedName name="IQ_FINANCIAL_LIABILITIES_CARRIED_FV_THROUGH_EARNINGS_THRIFT" hidden="1">"c24932"</definedName>
    <definedName name="IQ_FISCAL_BALANCE_PCT_GDP" hidden="1">"c20654"</definedName>
    <definedName name="IQ_FISCAL_YEAR_END_THRIFT" hidden="1">"c25020"</definedName>
    <definedName name="IQ_FIVE_YEAR_FIXED_AND_FLOATING_RATE_FDIC" hidden="1">"c6422"</definedName>
    <definedName name="IQ_FIVE_YEAR_MORTGAGE_PASS_THROUGHS_FDIC" hidden="1">"c6414"</definedName>
    <definedName name="IQ_FIXED_RATE_DEBT" hidden="1">"c17894"</definedName>
    <definedName name="IQ_FIXED_RATE_DEBT_PCT" hidden="1">"c18008"</definedName>
    <definedName name="IQ_FLOAT" hidden="1">"c17421"</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UNDATIONS_ENDOWMENT_ACCOUNTS_MANAGED_ASSETS_THRIFT" hidden="1">"c25354"</definedName>
    <definedName name="IQ_FOUNDATIONS_ENDOWMENT_ACCOUNTS_NONMANAGED_ASSETS_THRIFT" hidden="1">"c25375"</definedName>
    <definedName name="IQ_FOUNDATIONS_ENDOWMENT_ACCOUNTS_NUMBER_MANAGED_ACCOUNTS_THRIFT" hidden="1">"c25365"</definedName>
    <definedName name="IQ_FOUNDATIONS_ENDOWMENT_ACCOUNTS_NUMBER_NONMANAGED_ACCOUNTS_THRIFT" hidden="1">"c25387"</definedName>
    <definedName name="IQ_FOUNDATIONS_ENDOWMENTS_INC_THRIFT" hidden="1">"c24807"</definedName>
    <definedName name="IQ_FQ" hidden="1">500</definedName>
    <definedName name="IQ_FULLY_INSURED_BROKERED_TIME_DEPOSITS_THRIFT" hidden="1">"c25005"</definedName>
    <definedName name="IQ_FULLY_INSURED_DEPOSITS_FDIC" hidden="1">"c6487"</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GEOGRAPHIC_MANDATE" hidden="1">"c19195"</definedName>
    <definedName name="IQ_FUND_MARKET_CAP_EMPHASIS" hidden="1">"c19197"</definedName>
    <definedName name="IQ_FUND_SECTOR_EMPHASIS" hidden="1">"c19196"</definedName>
    <definedName name="IQ_FUND_VEHICLE_TYPE" hidden="1">"c19194"</definedName>
    <definedName name="IQ_FUTURES_CONTRACT_LIST" hidden="1">"c17682"</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_CONTRACTS_FDIC" hidden="1">"c6517"</definedName>
    <definedName name="IQ_FX_CONTRACTS_SPOT_FDIC" hidden="1">"c6356"</definedName>
    <definedName name="IQ_FX_RATE" hidden="1">"c20655"</definedName>
    <definedName name="IQ_FX_RATE_FC" hidden="1">"c20656"</definedName>
    <definedName name="IQ_FX_RESERVES" hidden="1">"c20657"</definedName>
    <definedName name="IQ_FX_RESERVES_PCT_GDP" hidden="1">"c20658"</definedName>
    <definedName name="IQ_FX_RESERVES_PCT_GDP_FC" hidden="1">"c20659"</definedName>
    <definedName name="IQ_FY" hidden="1">1000</definedName>
    <definedName name="IQ_GAAP_COMBINED_RATIO" hidden="1">"c2781"</definedName>
    <definedName name="IQ_GAAP_COMBINED_RATIO_EXCL_CL" hidden="1">"c2782"</definedName>
    <definedName name="IQ_GAAP_EXPENSE_RATIO" hidden="1">"c2780"</definedName>
    <definedName name="IQ_GAAP_LOSS" hidden="1">"c2779"</definedName>
    <definedName name="IQ_GAIN_ASSETS_CF_CM" hidden="1">"c457"</definedName>
    <definedName name="IQ_GAIN_ASSETS_CM" hidden="1">"c454"</definedName>
    <definedName name="IQ_GAIN_ASSETS_REV_CM" hidden="1">"c474"</definedName>
    <definedName name="IQ_GAIN_INVEST_CF_CM" hidden="1">"c482"</definedName>
    <definedName name="IQ_GAIN_INVEST_CM" hidden="1">"c1464"</definedName>
    <definedName name="IQ_GAIN_INVEST_REV_CM" hidden="1">"c496"</definedName>
    <definedName name="IQ_GAIN_SALE_LOANS_FDIC" hidden="1">"c6673"</definedName>
    <definedName name="IQ_GAIN_SALE_RE_FDIC" hidden="1">"c6674"</definedName>
    <definedName name="IQ_GAINS_BARGAIN_PURCHASES_FFIEC" hidden="1">"c25844"</definedName>
    <definedName name="IQ_GAINS_SALE_ASSETS_FDIC" hidden="1">"c6675"</definedName>
    <definedName name="IQ_GAINS_SEC_AVAILABLE_SALE_AVG_ASSETS_THRIFT" hidden="1">"c25655"</definedName>
    <definedName name="IQ_GAINS_SEC_HELD_MATURITY_AVG_ASSETS_THRIFT" hidden="1">"c25654"</definedName>
    <definedName name="IQ_GENERAL_OBLIGATIONS_STATE_LOCAL_GOVERNMENTS_ELIGIBLE_20_PCT_RISK_WEIGHT_THRIFT" hidden="1">"c25059"</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INTANGIBLE_ASSETS_THRIFT" hidden="1">"c24887"</definedName>
    <definedName name="IQ_GOODWILL_OTHER_INTANGIBLE_ASSETS_ADJUSTED_ASSETS_THRIFT" hidden="1">"c25032"</definedName>
    <definedName name="IQ_GOODWILL_OTHER_INTANGIBLE_ASSETS_T1_THRIFT" hidden="1">"c25023"</definedName>
    <definedName name="IQ_GOODWILL_OTHER_INTANGIBLE_ASSETS_THRIFT" hidden="1">"c24890"</definedName>
    <definedName name="IQ_GOODWILL_OTHER_INTANGIBLES_EXP_THRIFT" hidden="1">"c24791"</definedName>
    <definedName name="IQ_GOVT_CAPITAL_TRANSFER_PAYMENTS" hidden="1">"c20660"</definedName>
    <definedName name="IQ_GOVT_CAPITAL_TRANSFER_RECEIPTS" hidden="1">"c20661"</definedName>
    <definedName name="IQ_GOVT_CONSUM_FIXED_CAPITAL" hidden="1">"c20663"</definedName>
    <definedName name="IQ_GOVT_CONTRIBUTIONS_SOCIAL_INSURANCE" hidden="1">"c20664"</definedName>
    <definedName name="IQ_GOVT_CURRENT_EXPENDITURES" hidden="1">"c20665"</definedName>
    <definedName name="IQ_GOVT_CURRENT_RECEIPTS" hidden="1">"c20666"</definedName>
    <definedName name="IQ_GOVT_ENTERPRISE_SURPLUS" hidden="1">"c20667"</definedName>
    <definedName name="IQ_GOVT_EXPENDITURES" hidden="1">"c20668"</definedName>
    <definedName name="IQ_GOVT_EXPENDITURES_FEDERAL" hidden="1">"c20669"</definedName>
    <definedName name="IQ_GOVT_GROSS_INVEST" hidden="1">"c20673"</definedName>
    <definedName name="IQ_GOVT_GROSS_INVEST_EQUIP" hidden="1">"c20674"</definedName>
    <definedName name="IQ_GOVT_GROSS_INVEST_FEDERAL" hidden="1">"c20676"</definedName>
    <definedName name="IQ_GOVT_GROSS_INVEST_FEDERAL_DEF_EQUIP" hidden="1">"c20679"</definedName>
    <definedName name="IQ_GOVT_GROSS_INVEST_FEDERAL_DEFENSE_STRUCTURES" hidden="1">"c20677"</definedName>
    <definedName name="IQ_GOVT_GROSS_INVEST_FEDERAL_EQUIP" hidden="1">"c20680"</definedName>
    <definedName name="IQ_GOVT_GROSS_INVEST_FEDERAL_NONDEF_EQUIP" hidden="1">"c20682"</definedName>
    <definedName name="IQ_GOVT_GROSS_INVEST_FEDERAL_NONDEFENSE_STRUCTURES" hidden="1">"c24741"</definedName>
    <definedName name="IQ_GOVT_GROSS_INVEST_FEDERAL_STRUCTURES" hidden="1">"c20683"</definedName>
    <definedName name="IQ_GOVT_GROSS_INVEST_STATE_LOCAL_EQUIP" hidden="1">"c20685"</definedName>
    <definedName name="IQ_GOVT_GROSS_INVEST_STATE_LOCAL_STRUCTURES" hidden="1">"c20686"</definedName>
    <definedName name="IQ_GOVT_GROSS_INVEST_STRUCTURES" hidden="1">"c20687"</definedName>
    <definedName name="IQ_GOVT_INTEREST_PAYMENTS" hidden="1">"c20688"</definedName>
    <definedName name="IQ_GOVT_INTEREST_PAYMENTS_PERSON" hidden="1">"c20689"</definedName>
    <definedName name="IQ_GOVT_INTEREST_PAYMENTS_WORLD" hidden="1">"c20690"</definedName>
    <definedName name="IQ_GOVT_NET_BORROWING" hidden="1">"c20691"</definedName>
    <definedName name="IQ_GOVT_NET_PURCHASE_NONPRODUCED_ASSETS" hidden="1">"c20692"</definedName>
    <definedName name="IQ_GOVT_NET_SAVING" hidden="1">"c20693"</definedName>
    <definedName name="IQ_GOVT_REAL_EXPENDITURES" hidden="1">"c20694"</definedName>
    <definedName name="IQ_GOVT_REAL_EXPENDITURES_FEDERAL" hidden="1">"c20695"</definedName>
    <definedName name="IQ_GOVT_REAL_GROSS_INVEST" hidden="1">"c20699"</definedName>
    <definedName name="IQ_GOVT_REAL_GROSS_INVEST_EQUIP" hidden="1">"c20700"</definedName>
    <definedName name="IQ_GOVT_REAL_GROSS_INVEST_FEDERAL" hidden="1">"c20701"</definedName>
    <definedName name="IQ_GOVT_REAL_GROSS_INVEST_FEDERAL_DEF_EQUIP" hidden="1">"c20704"</definedName>
    <definedName name="IQ_GOVT_REAL_GROSS_INVEST_FEDERAL_DEFENSE_STRUCTURES" hidden="1">"c20702"</definedName>
    <definedName name="IQ_GOVT_REAL_GROSS_INVEST_FEDERAL_EQUIP" hidden="1">"c20705"</definedName>
    <definedName name="IQ_GOVT_REAL_GROSS_INVEST_FEDERAL_NONDEF_EQUIP" hidden="1">"c20707"</definedName>
    <definedName name="IQ_GOVT_REAL_GROSS_INVEST_FEDERAL_NONDEFENSE_STRUCTURES" hidden="1">"c24742"</definedName>
    <definedName name="IQ_GOVT_REAL_GROSS_INVEST_FEDERAL_STRUCTURES" hidden="1">"c20708"</definedName>
    <definedName name="IQ_GOVT_REAL_GROSS_INVEST_STATE_LOCAL_EQUIP" hidden="1">"c20710"</definedName>
    <definedName name="IQ_GOVT_REAL_GROSS_INVEST_STATE_LOCAL_STRUCTURES" hidden="1">"c20711"</definedName>
    <definedName name="IQ_GOVT_REAL_GROSS_INVEST_STRUCTURES" hidden="1">"c20712"</definedName>
    <definedName name="IQ_GOVT_REAL_RECEIPTS_CONSUM_INVEST_RESIDUAL" hidden="1">"c20717"</definedName>
    <definedName name="IQ_GOVT_RECEIPTS_ASSETS" hidden="1">"c20719"</definedName>
    <definedName name="IQ_GOVT_RECEIPTS_ASSETS_DIVIDENDS" hidden="1">"c20720"</definedName>
    <definedName name="IQ_GOVT_RECEIPTS_ASSETS_INTEREST" hidden="1">"c20721"</definedName>
    <definedName name="IQ_GOVT_RECEIPTS_ASSETS_RENT" hidden="1">"c20722"</definedName>
    <definedName name="IQ_GOVT_RECEIPTS_EXPENSITURES_OTHER" hidden="1">"c20728"</definedName>
    <definedName name="IQ_GOVT_RECEIPTS_TRANSFER" hidden="1">"c20729"</definedName>
    <definedName name="IQ_GOVT_RECEIPTS_TRANSFER_BUSINESS" hidden="1">"c20730"</definedName>
    <definedName name="IQ_GOVT_RECEIPTS_TRANSFER_PERSONAL" hidden="1">"c20731"</definedName>
    <definedName name="IQ_GOVT_SOCIAL_BENEFITS" hidden="1">"c20732"</definedName>
    <definedName name="IQ_GOVT_SOCIAL_BENEFITS_PERSONS" hidden="1">"c20733"</definedName>
    <definedName name="IQ_GOVT_SOCIAL_BENEFITS_WORLD" hidden="1">"c20734"</definedName>
    <definedName name="IQ_GOVT_SOCIAL_INSURANCE_FUNDS" hidden="1">"c20735"</definedName>
    <definedName name="IQ_GOVT_SUBSIDIES" hidden="1">"c20736"</definedName>
    <definedName name="IQ_GOVT_TAX_RECEIPTS" hidden="1">"c20737"</definedName>
    <definedName name="IQ_GOVT_TAX_RECEIPTS_CORPORATE" hidden="1">"c20738"</definedName>
    <definedName name="IQ_GOVT_TAX_RECEIPTS_CORPORATE_FED_RESERVE" hidden="1">"c20739"</definedName>
    <definedName name="IQ_GOVT_TAX_RECEIPTS_CORPORATE_OTHER" hidden="1">"c20740"</definedName>
    <definedName name="IQ_GOVT_TAX_RECEIPTS_CUSTOMS" hidden="1">"c20741"</definedName>
    <definedName name="IQ_GOVT_TAX_RECEIPTS_EXCISE" hidden="1">"c20742"</definedName>
    <definedName name="IQ_GOVT_TAX_RECEIPTS_PERSONAL" hidden="1">"c20743"</definedName>
    <definedName name="IQ_GOVT_TAX_RECEIPTS_PRODUCTION_IMPORTS" hidden="1">"c20744"</definedName>
    <definedName name="IQ_GOVT_TAX_RECEIPTS_WORLD" hidden="1">"c20745"</definedName>
    <definedName name="IQ_GOVT_TOTAL_EXPENDITURES" hidden="1">"c20746"</definedName>
    <definedName name="IQ_GOVT_TOTAL_RECEIPTS" hidden="1">"c20747"</definedName>
    <definedName name="IQ_GOVT_TRANSFER_PAYMENTS" hidden="1">"c20748"</definedName>
    <definedName name="IQ_GOVT_TRANSFER_PAYMENTS_OTHER" hidden="1">"c20749"</definedName>
    <definedName name="IQ_GOVT_TRANSFER_PAYMENTS_OTHER_STATE_LOCAL" hidden="1">"c20750"</definedName>
    <definedName name="IQ_GOVT_TRANSFER_PAYMENTS_OTHER_WORLD" hidden="1">"c20751"</definedName>
    <definedName name="IQ_GOVT_WAGE_ACCRUAL" hidden="1">"c20752"</definedName>
    <definedName name="IQ_GROSS_GW" hidden="1">"c17750"</definedName>
    <definedName name="IQ_GROSS_INTAN_ASSETS" hidden="1">"c17748"</definedName>
    <definedName name="IQ_GROSS_LOAN_AVG_LOANS_THRIFT" hidden="1">"c25636"</definedName>
    <definedName name="IQ_GUARANTEED_PORTION_OTHER_LOANS_LEASES_EXCLUDE_REBOOKED_GNMA_LOANS_DUE_90_THRIFT" hidden="1">"c25280"</definedName>
    <definedName name="IQ_GUARANTEED_PORTION_OTHER_LOANS_LEASES_EXCLUDE_REBOOKED_GNMA_LOANS_NON_ACCRUAL_THRIFT" hidden="1">"c25301"</definedName>
    <definedName name="IQ_GUARTANTEED_PORTION_OTHER_LOANS_LEASES_EXCLUDE_REBOOKED_GNMA_LOANS_DUE_30_89_THRIFT" hidden="1">"c25259"</definedName>
    <definedName name="IQ_GW_AMORT_CM" hidden="1">"c532"</definedName>
    <definedName name="IQ_GW_INTAN_AMORT_CF_CM" hidden="1">"c1473"</definedName>
    <definedName name="IQ_GW_INTAN_AMORT_CM" hidden="1">"c1470"</definedName>
    <definedName name="IQ_HEDGING_ACTIVITIES" hidden="1">"c17899"</definedName>
    <definedName name="IQ_HEDGING_ACTIVITIES_PCT" hidden="1">"c18013"</definedName>
    <definedName name="IQ_HELD_MATURITY_FDIC" hidden="1">"c6408"</definedName>
    <definedName name="IQ_HOLDER_INSTITUTION_TYPE" hidden="1">"c24729"</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QUITY_ASSETS" hidden="1">"c26966"</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EQUITY_LOANS_TOTAL_LOANS_THRIFT" hidden="1">"c25748"</definedName>
    <definedName name="IQ_HOME_EQUITY_LOC_NET_CHARGE_OFFS_FDIC" hidden="1">"c6644"</definedName>
    <definedName name="IQ_HOME_EQUITY_LOC_TOTAL_CHARGE_OFFS_FDIC" hidden="1">"c6606"</definedName>
    <definedName name="IQ_HOME_EQUITY_LOC_TOTAL_RECOVERIES_FDIC" hidden="1">"c6625"</definedName>
    <definedName name="IQ_HOME_IMPROVEMENT_LOANS_NOT_SECURED_RE_THRIFT" hidden="1">"c24860"</definedName>
    <definedName name="IQ_HOUSING_30YR_MORTGAGE" hidden="1">"c20753"</definedName>
    <definedName name="IQ_HOUSING_COMPLETION" hidden="1">"c20754"</definedName>
    <definedName name="IQ_HOUSING_CONSTRUCTION_PERMITS" hidden="1">"c20755"</definedName>
    <definedName name="IQ_HOUSING_CONSTRUCTION_PRIVATE" hidden="1">"c20756"</definedName>
    <definedName name="IQ_HOUSING_EXISTING_HOME_SALES" hidden="1">"c20757"</definedName>
    <definedName name="IQ_HOUSING_HOMEOWNER_VACANCY" hidden="1">"c20758"</definedName>
    <definedName name="IQ_HOUSING_HOMEOWNERSHIP_RATE" hidden="1">"c20759"</definedName>
    <definedName name="IQ_HOUSING_MEDIAN_SALES_PRICE" hidden="1">"c20760"</definedName>
    <definedName name="IQ_HOUSING_NEW_HOME_SALES" hidden="1">"c20761"</definedName>
    <definedName name="IQ_HOUSING_PENDING_HOME_SALE_INDEX" hidden="1">"c20762"</definedName>
    <definedName name="IQ_HOUSING_RENTAL_VACANCY" hidden="1">"c20763"</definedName>
    <definedName name="IQ_HOUSING_START" hidden="1">"c20764"</definedName>
    <definedName name="IQ_HTM_SEC_INV_SEC_THRIFT" hidden="1">"c25669"</definedName>
    <definedName name="IQ_HTM_SEC_TIER_1_CAPITAL_THRIFT" hidden="1">"c25629"</definedName>
    <definedName name="IQ_HYBRID_STRUCTURED_PRODUCTS_AFS_AMORT_COST_FFIEC" hidden="1">"c20502"</definedName>
    <definedName name="IQ_HYBRID_STRUCTURED_PRODUCTS_AFS_FAIR_VAL_FFIEC" hidden="1">"c20467"</definedName>
    <definedName name="IQ_HYBRID_STRUCTURED_PRODUCTS_HTM_AMORT_COST_FFIEC" hidden="1">"c20450"</definedName>
    <definedName name="IQ_HYBRID_STRUCTURED_PRODUCTS_HTM_FAIR_VAL_FFIEC" hidden="1">"c20485"</definedName>
    <definedName name="IQ_IMPAIR_CHARGES_DEBT_EQUITY_SEC_THRIFT" hidden="1">"c24777"</definedName>
    <definedName name="IQ_IMPORTS_USD" hidden="1">"c20765"</definedName>
    <definedName name="IQ_INC_EQUITY_CM" hidden="1">"c550"</definedName>
    <definedName name="IQ_INCIDENTAL_CHANGES_BUSINESS_COMBINATIONS_FDIC" hidden="1">"c6502"</definedName>
    <definedName name="IQ_INCOME_BEFORE_EXTRA_FDIC" hidden="1">"c6585"</definedName>
    <definedName name="IQ_INCOME_BEFORE_EXTRAORDINARY_ITEMS_AVG_ASSETS_THRIFT" hidden="1">"c25658"</definedName>
    <definedName name="IQ_INCOME_EARNED_FDIC" hidden="1">"c6359"</definedName>
    <definedName name="IQ_INCOME_STATEMENT_AP" hidden="1">"c25877"</definedName>
    <definedName name="IQ_INCOME_STATEMENT_AP_CO" hidden="1">"c25878"</definedName>
    <definedName name="IQ_INCOME_STATEMENT_INDUSTRY" hidden="1">"c25873"</definedName>
    <definedName name="IQ_INCOME_STATEMENT_INDUSTRY_CO" hidden="1">"c25874"</definedName>
    <definedName name="IQ_INCOME_STATEMENT_STANDARD" hidden="1">"c25875"</definedName>
    <definedName name="IQ_INCOME_STATEMENT_STANDARD_CO" hidden="1">"c25876"</definedName>
    <definedName name="IQ_INCOME_TAXES_FDIC" hidden="1">"c6582"</definedName>
    <definedName name="IQ_INCOME_TAXES_PRETAX_NET_OPERATING_INCOME_THRIFT" hidden="1">"c25693"</definedName>
    <definedName name="IQ_INCOME_TAXES_THRIFT" hidden="1">"c24795"</definedName>
    <definedName name="IQ_IND_PROD_INDEX_GROWTH" hidden="1">"c20766"</definedName>
    <definedName name="IQ_INDEX_PROVIDED_DIVIDEND" hidden="1">"c19252"</definedName>
    <definedName name="IQ_INDEX_SHARES" hidden="1">"c19193"</definedName>
    <definedName name="IQ_INDEXCONSTITUENT_CLOSEPRICE" hidden="1">"c19241"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AUTO_SALES_DOMESTIC" hidden="1">"c20767"</definedName>
    <definedName name="IQ_INDUSTRIAL_AUTO_SALES_FOREIGN" hidden="1">"c20768"</definedName>
    <definedName name="IQ_INDUSTRIAL_AUTO_SALES_TOTAL" hidden="1">"c20769"</definedName>
    <definedName name="IQ_INDUSTRIAL_CAPACITY_UTILIZATION" hidden="1">"c20770"</definedName>
    <definedName name="IQ_INDUSTRIAL_IPI" hidden="1">"c20771"</definedName>
    <definedName name="IQ_INDUSTRIAL_MV_ASSEMBLIES_AUTO" hidden="1">"c20772"</definedName>
    <definedName name="IQ_INDUSTRIAL_MV_ASSEMBLIES_TOTAL" hidden="1">"c20773"</definedName>
    <definedName name="IQ_INDUSTRIAL_MV_ASSEMBLIES_TRUCKS" hidden="1">"c20774"</definedName>
    <definedName name="IQ_INDUSTRIAL_MV_ASSEMBLIES_TRUCKS_HEAVY" hidden="1">"c20775"</definedName>
    <definedName name="IQ_INDUSTRIAL_MV_ASSEMBLIES_TRUCKS_LIGHT" hidden="1">"c20776"</definedName>
    <definedName name="IQ_INFLATION_CPI_APPAREL" hidden="1">"c20777"</definedName>
    <definedName name="IQ_INFLATION_CPI_EDUCATION" hidden="1">"c20778"</definedName>
    <definedName name="IQ_INFLATION_CPI_FOOD" hidden="1">"c20779"</definedName>
    <definedName name="IQ_INFLATION_CPI_HOUSING" hidden="1">"c20780"</definedName>
    <definedName name="IQ_INFLATION_CPI_MEDICAL" hidden="1">"c20781"</definedName>
    <definedName name="IQ_INFLATION_CPI_OTHER" hidden="1">"c20782"</definedName>
    <definedName name="IQ_INFLATION_CPI_RECREATION" hidden="1">"c20783"</definedName>
    <definedName name="IQ_INFLATION_CPI_TRANSPORTATION" hidden="1">"c20784"</definedName>
    <definedName name="IQ_INFLATION_CPI_TRANSPORTATION_PUBLIC" hidden="1">"c20785"</definedName>
    <definedName name="IQ_INFLATION_CPI_URBAN_ALL" hidden="1">"c20786"</definedName>
    <definedName name="IQ_INFLATION_PPI_FINISHED_GOODS" hidden="1">"c20787"</definedName>
    <definedName name="IQ_INFLATION_PPI_FINISHED_GOODS_EX_FOOD_ENERGY" hidden="1">"c20788"</definedName>
    <definedName name="IQ_INS_SETTLE_CM" hidden="1">"c572"</definedName>
    <definedName name="IQ_INSIDER_LOANS_FDIC" hidden="1">"c6365"</definedName>
    <definedName name="IQ_INSTITUTION_TYPE" hidden="1">"c24730"</definedName>
    <definedName name="IQ_INSTITUTIONS_EARNINGS_GAINS_FDIC" hidden="1">"c6723"</definedName>
    <definedName name="IQ_INSURANCE_COMMISSION_FEES_FDIC" hidden="1">"c6670"</definedName>
    <definedName name="IQ_INSURANCE_UNDERWRITING_INCOME_FDIC" hidden="1">"c6671"</definedName>
    <definedName name="IQ_INSURED_GUARANTEED_AGENCY_US_SPONSORED_ENTERPRISE_THRIFT" hidden="1">"c24830"</definedName>
    <definedName name="IQ_INT_ADVANCES_FHLB_THRIFT" hidden="1">"c24759"</definedName>
    <definedName name="IQ_INT_COMM_LOANS_LEASES_THRIFT" hidden="1">"c24748"</definedName>
    <definedName name="IQ_INT_CONSUMER_LOANS_LEASES_THRIFT" hidden="1">"c24749"</definedName>
    <definedName name="IQ_INT_DEMAND_NOTES_FDIC" hidden="1">"c6567"</definedName>
    <definedName name="IQ_INT_DEPOSITS_INV_SEC_THRIFT" hidden="1">"c24745"</definedName>
    <definedName name="IQ_INT_DEPOSITS_THRIFT" hidden="1">"c24757"</definedName>
    <definedName name="IQ_INT_DOMESTIC_DEPOSITS_FDIC" hidden="1">"c6564"</definedName>
    <definedName name="IQ_INT_EARNING_DEPOSITS_FHLBS_THRIFT" hidden="1">"c24819"</definedName>
    <definedName name="IQ_INT_ESCROWS_THRIFT" hidden="1">"c24758"</definedName>
    <definedName name="IQ_INT_EXP_AVG_ASSETS_THRIFT" hidden="1">"c25648"</definedName>
    <definedName name="IQ_INT_EXP_AVG_EARNING_ASSETS_THRIFT" hidden="1">"c25667"</definedName>
    <definedName name="IQ_INT_EXP_CM" hidden="1">"c586"</definedName>
    <definedName name="IQ_INT_EXP_FULLY_INSURED_BROKERED_DEPOSITS_THRIFT" hidden="1">"c24982"</definedName>
    <definedName name="IQ_INT_EXP_OTHER_BROKERED_DEPOSITS_THRIFT" hidden="1">"c24983"</definedName>
    <definedName name="IQ_INT_EXP_TOTAL_FDIC" hidden="1">"c6569"</definedName>
    <definedName name="IQ_INT_FED_FUNDS_FDIC" hidden="1">"c6566"</definedName>
    <definedName name="IQ_INT_FOREIGN_DEPOSITS_FDIC" hidden="1">"c6565"</definedName>
    <definedName name="IQ_INT_INC_CM"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INCOME_AVG_ASSETS_THRIFT" hidden="1">"c25647"</definedName>
    <definedName name="IQ_INT_INCOME_AVG_EARNING_ASSETS_THRIFT" hidden="1">"c25666"</definedName>
    <definedName name="IQ_INT_MBS_THRIFT" hidden="1">"c24746"</definedName>
    <definedName name="IQ_INT_MORTGAGE_COLLATERALIZED_SEC_THRIFT" hidden="1">"c24761"</definedName>
    <definedName name="IQ_INT_MORTGAGE_LOANS_THRIFT" hidden="1">"c24747"</definedName>
    <definedName name="IQ_INT_ONLY_STRIP_RECEIVABLES_OTHER_INSTRUMENTS_THRIFT" hidden="1">"c24891"</definedName>
    <definedName name="IQ_INT_OTHER_BORROWINGS_THRIFT" hidden="1">"c24762"</definedName>
    <definedName name="IQ_INT_SUB_DEBT_THRIFT" hidden="1">"c24760"</definedName>
    <definedName name="IQ_INT_SUB_NOTES_FDIC" hidden="1">"c6568"</definedName>
    <definedName name="IQ_INT_YIELD_DEPOSITS_INV_SEC_THRIFT" hidden="1">"c25679"</definedName>
    <definedName name="IQ_INT_YIELD_MBS_THRIFT" hidden="1">"c25678"</definedName>
    <definedName name="IQ_INTANGIBLE_ASSETS_ADJUSTED_ASSETS_THRIFT" hidden="1">"c25036"</definedName>
    <definedName name="IQ_INTANGIBLE_ASSETS_T1_THRIFT" hidden="1">"c25027"</definedName>
    <definedName name="IQ_INTEREST_BEARING_BALANCES_FDIC" hidden="1">"c6371"</definedName>
    <definedName name="IQ_INTEREST_BEARING_DEPOSITS_ALL_OTHER_ACCOUNTS_THRIFT" hidden="1">"c25424"</definedName>
    <definedName name="IQ_INTEREST_BEARING_DEPOSITS_DOMESTIC_FDIC" hidden="1">"c6478"</definedName>
    <definedName name="IQ_INTEREST_BEARING_DEPOSITS_EMPLOYEE_BENEFIT_RETIREMENT_RELATED_ACCOUNTS_THRIFT" hidden="1">"c25408"</definedName>
    <definedName name="IQ_INTEREST_BEARING_DEPOSITS_FDIC" hidden="1">"c6373"</definedName>
    <definedName name="IQ_INTEREST_BEARING_DEPOSITS_FOREIGN_FDIC" hidden="1">"c6485"</definedName>
    <definedName name="IQ_INTEREST_BEARING_DEPOSITS_PERSONAL_TRUST_AGENCY_INV_MANAGEMENT_AGENCY_ACCOUNTS_THRIFT_THRIFT" hidden="1">"c25392"</definedName>
    <definedName name="IQ_INTEREST_CREDITED_DEPOSITS_THRIFT" hidden="1">"c25344"</definedName>
    <definedName name="IQ_INTEREST_RATE_CONTRACTS_FDIC" hidden="1">"c6512"</definedName>
    <definedName name="IQ_INTEREST_RATE_EXPOSURES_FDIC" hidden="1">"c6662"</definedName>
    <definedName name="IQ_INTRACO_INC_CREDITS_FIDUCIARY_RELATED_SERVICES_THRIFT" hidden="1">"c24814"</definedName>
    <definedName name="IQ_INV_IN_UNREGISTERED_FUNDS_PRIVATE_EQUITY_INV_ALL_OTHER_ACCOUNTS_THRIFT" hidden="1">"c25433"</definedName>
    <definedName name="IQ_INV_IN_UNREGISTERED_FUNDS_PRIVATE_EQUITY_INV_EMPLOYEE_BENEFIT_RETIREMENT_RELATED_ACCOUNTS_THRIFT" hidden="1">"c25417"</definedName>
    <definedName name="IQ_INV_IN_UNREGISTERED_FUNDS_PRIVATE_EQUITY_INV_PERSONAL_TRUST_AGENCY_INV_MANAGEMENT_ACCOUNTS_THRIFT" hidden="1">"c25401"</definedName>
    <definedName name="IQ_INV_MANAGEMENT_INV_ADVISORY_AGENCY_ACCOUNTS_GROSS_LOSSES_MANAGED_ACCOUNTS_THRIFT" hidden="1">"c25463"</definedName>
    <definedName name="IQ_INV_MANAGEMENT_INV_ADVISORY_AGENCY_ACCOUNTS_GROSS_LOSSES_NONMANAGED_ACCOUNTS_THRIFT" hidden="1">"c25468"</definedName>
    <definedName name="IQ_INV_MANAGEMENT_INV_ADVISORY_AGENCY_ACCOUNTS_MANAGED_ASSETS_THRIFT" hidden="1">"c25353"</definedName>
    <definedName name="IQ_INV_MANAGEMENT_INV_ADVISORY_AGENCY_ACCOUNTS_NONMANAGED_ASSETS_THRIFT" hidden="1">"c25374"</definedName>
    <definedName name="IQ_INV_MANAGEMENT_INV_ADVISORY_AGENCY_ACCOUNTS_NUMBER_MANAGED_ACCOUNTS_THRIFT" hidden="1">"c25364"</definedName>
    <definedName name="IQ_INV_MANAGEMENT_INV_ADVISORY_AGENCY_ACCOUNTS_NUMBER_NONMANAGED_ACCOUNTS_THRIFT" hidden="1">"c25386"</definedName>
    <definedName name="IQ_INV_MANAGEMENT_INV_ADVISORY_AGENCY_ACCOUNTS_RECOVERIES_THRIFT" hidden="1">"c25473"</definedName>
    <definedName name="IQ_INV_MGMT_ADVISORY_AGENCY_ACCOUNTS_INC_THRIFT" hidden="1">"c24806"</definedName>
    <definedName name="IQ_INV_NONCONTROLLING_INTERESTS_IN_SUBS_T1_THRIFT" hidden="1">"c25022"</definedName>
    <definedName name="IQ_INV_SEC_TOTAL_ASSETS_THRIFT" hidden="1">"c25697"</definedName>
    <definedName name="IQ_INVEST_BREAKUP_ASSET_MBS" hidden="1">"c17796"</definedName>
    <definedName name="IQ_INVEST_BREAKUP_COMMON" hidden="1">"c17687"</definedName>
    <definedName name="IQ_INVEST_BREAKUP_CORP_DEBT" hidden="1">"c17684"</definedName>
    <definedName name="IQ_INVEST_BREAKUP_CORP_EQUITY" hidden="1">"c17689"</definedName>
    <definedName name="IQ_INVEST_BREAKUP_NON_US_GOVT" hidden="1">"c17794"</definedName>
    <definedName name="IQ_INVEST_BREAKUP_NOT_CLASSIFIED" hidden="1">"c17690"</definedName>
    <definedName name="IQ_INVEST_BREAKUP_OTHER_FIXED" hidden="1">"c17685"</definedName>
    <definedName name="IQ_INVEST_BREAKUP_PREFERRED" hidden="1">"c17688"</definedName>
    <definedName name="IQ_INVEST_BREAKUP_PUBLIC_UTIL_DEBT" hidden="1">"c17683"</definedName>
    <definedName name="IQ_INVEST_BREAKUP_STATE_MUNI" hidden="1">"c17795"</definedName>
    <definedName name="IQ_INVEST_BREAKUP_TOTAL_FIXED" hidden="1">"c17686"</definedName>
    <definedName name="IQ_INVEST_BREAKUP_TOTAL_INVEST" hidden="1">"c17691"</definedName>
    <definedName name="IQ_INVEST_BREAKUP_US_GOVT" hidden="1">"c17793"</definedName>
    <definedName name="IQ_INVEST_CREDIT_QUAL_AMORT_TYPE_1" hidden="1">"c17785"</definedName>
    <definedName name="IQ_INVEST_CREDIT_QUAL_AMORT_TYPE_1_PCT" hidden="1">"c17844"</definedName>
    <definedName name="IQ_INVEST_CREDIT_QUAL_AMORT_TYPE_2" hidden="1">"c17786"</definedName>
    <definedName name="IQ_INVEST_CREDIT_QUAL_AMORT_TYPE_2_PCT" hidden="1">"c17845"</definedName>
    <definedName name="IQ_INVEST_CREDIT_QUAL_AMORT_TYPE_3" hidden="1">"c17787"</definedName>
    <definedName name="IQ_INVEST_CREDIT_QUAL_AMORT_TYPE_3_PCT" hidden="1">"c17846"</definedName>
    <definedName name="IQ_INVEST_CREDIT_QUAL_AMORT_TYPE_4" hidden="1">"c17788"</definedName>
    <definedName name="IQ_INVEST_CREDIT_QUAL_AMORT_TYPE_4_PCT" hidden="1">"c17847"</definedName>
    <definedName name="IQ_INVEST_CREDIT_QUAL_AMORT_TYPE_5" hidden="1">"c17789"</definedName>
    <definedName name="IQ_INVEST_CREDIT_QUAL_AMORT_TYPE_5_PCT" hidden="1">"c17848"</definedName>
    <definedName name="IQ_INVEST_CREDIT_QUAL_AMORT_TYPE_6" hidden="1">"c17790"</definedName>
    <definedName name="IQ_INVEST_CREDIT_QUAL_AMORT_TYPE_6_PCT" hidden="1">"c17849"</definedName>
    <definedName name="IQ_INVEST_CREDIT_QUAL_AMORT_TYPE_OTHER" hidden="1">"c17791"</definedName>
    <definedName name="IQ_INVEST_CREDIT_QUAL_AMORT_TYPE_OTHER_PCT" hidden="1">"c17850"</definedName>
    <definedName name="IQ_INVEST_CREDIT_QUAL_AMORT_TYPE_TOTAL_FIXED" hidden="1">"c17792"</definedName>
    <definedName name="IQ_INVEST_CREDIT_QUAL_CV_TYPE_1" hidden="1">"c17769"</definedName>
    <definedName name="IQ_INVEST_CREDIT_QUAL_CV_TYPE_1_PCT" hidden="1">"c17830"</definedName>
    <definedName name="IQ_INVEST_CREDIT_QUAL_CV_TYPE_2" hidden="1">"c17770"</definedName>
    <definedName name="IQ_INVEST_CREDIT_QUAL_CV_TYPE_2_PCT" hidden="1">"c17831"</definedName>
    <definedName name="IQ_INVEST_CREDIT_QUAL_CV_TYPE_3" hidden="1">"c17771"</definedName>
    <definedName name="IQ_INVEST_CREDIT_QUAL_CV_TYPE_3_PCT" hidden="1">"c17832"</definedName>
    <definedName name="IQ_INVEST_CREDIT_QUAL_CV_TYPE_4" hidden="1">"c17772"</definedName>
    <definedName name="IQ_INVEST_CREDIT_QUAL_CV_TYPE_4_PCT" hidden="1">"c17833"</definedName>
    <definedName name="IQ_INVEST_CREDIT_QUAL_CV_TYPE_5" hidden="1">"c17773"</definedName>
    <definedName name="IQ_INVEST_CREDIT_QUAL_CV_TYPE_5_PCT" hidden="1">"c17834"</definedName>
    <definedName name="IQ_INVEST_CREDIT_QUAL_CV_TYPE_6" hidden="1">"c17774"</definedName>
    <definedName name="IQ_INVEST_CREDIT_QUAL_CV_TYPE_6_PCT" hidden="1">"c17835"</definedName>
    <definedName name="IQ_INVEST_CREDIT_QUAL_CV_TYPE_OTHER" hidden="1">"c17775"</definedName>
    <definedName name="IQ_INVEST_CREDIT_QUAL_CV_TYPE_OTHER_PCT" hidden="1">"c17836"</definedName>
    <definedName name="IQ_INVEST_CREDIT_QUAL_CV_TYPE_TOTAL_FIXED" hidden="1">"c17776"</definedName>
    <definedName name="IQ_INVEST_CREDIT_QUAL_FV_TYPE_1" hidden="1">"c17777"</definedName>
    <definedName name="IQ_INVEST_CREDIT_QUAL_FV_TYPE_1_PCT" hidden="1">"c17837"</definedName>
    <definedName name="IQ_INVEST_CREDIT_QUAL_FV_TYPE_2" hidden="1">"c17778"</definedName>
    <definedName name="IQ_INVEST_CREDIT_QUAL_FV_TYPE_2_PCT" hidden="1">"c17838"</definedName>
    <definedName name="IQ_INVEST_CREDIT_QUAL_FV_TYPE_3" hidden="1">"c17779"</definedName>
    <definedName name="IQ_INVEST_CREDIT_QUAL_FV_TYPE_3_PCT" hidden="1">"c17839"</definedName>
    <definedName name="IQ_INVEST_CREDIT_QUAL_FV_TYPE_4" hidden="1">"c17780"</definedName>
    <definedName name="IQ_INVEST_CREDIT_QUAL_FV_TYPE_4_PCT" hidden="1">"c17840"</definedName>
    <definedName name="IQ_INVEST_CREDIT_QUAL_FV_TYPE_5" hidden="1">"c17781"</definedName>
    <definedName name="IQ_INVEST_CREDIT_QUAL_FV_TYPE_5_PCT" hidden="1">"c17841"</definedName>
    <definedName name="IQ_INVEST_CREDIT_QUAL_FV_TYPE_6" hidden="1">"c17782"</definedName>
    <definedName name="IQ_INVEST_CREDIT_QUAL_FV_TYPE_6_PCT" hidden="1">"c17842"</definedName>
    <definedName name="IQ_INVEST_CREDIT_QUAL_FV_TYPE_OTHER" hidden="1">"c17783"</definedName>
    <definedName name="IQ_INVEST_CREDIT_QUAL_FV_TYPE_OTHER_PCT" hidden="1">"c17843"</definedName>
    <definedName name="IQ_INVEST_CREDIT_QUAL_FV_TYPE_TOTAL_FIXED" hidden="1">"c17784"</definedName>
    <definedName name="IQ_INVEST_DETAIL_AVAIL_SALE" hidden="1">"c17692"</definedName>
    <definedName name="IQ_INVEST_DETAIL_AVAIL_SALE_AMORT" hidden="1">"c17810"</definedName>
    <definedName name="IQ_INVEST_DETAIL_HELD_MATURITY" hidden="1">"c17807"</definedName>
    <definedName name="IQ_INVEST_DETAIL_OTHER" hidden="1">"c17809"</definedName>
    <definedName name="IQ_INVEST_DETAIL_TRADING" hidden="1">"c17808"</definedName>
    <definedName name="IQ_INVEST_DETAIL_TRADING_AMORT" hidden="1">"c17811"</definedName>
    <definedName name="IQ_INVEST_LOANS_CF_CM" hidden="1">"c630"</definedName>
    <definedName name="IQ_INVEST_MAT_AMORT_1_5_YR" hidden="1">"c17764"</definedName>
    <definedName name="IQ_INVEST_MAT_AMORT_1_5_YR_PCT" hidden="1">"c17825"</definedName>
    <definedName name="IQ_INVEST_MAT_AMORT_1_YR" hidden="1">"c17763"</definedName>
    <definedName name="IQ_INVEST_MAT_AMORT_1_YR_PCT" hidden="1">"c17824"</definedName>
    <definedName name="IQ_INVEST_MAT_AMORT_5_10_YR" hidden="1">"c17765"</definedName>
    <definedName name="IQ_INVEST_MAT_AMORT_5_10_YR_PCT" hidden="1">"c17826"</definedName>
    <definedName name="IQ_INVEST_MAT_AMORT_AFTER_10_YR" hidden="1">"c17766"</definedName>
    <definedName name="IQ_INVEST_MAT_AMORT_AFTER_10_YR_PCT" hidden="1">"c17827"</definedName>
    <definedName name="IQ_INVEST_MAT_AMORT_ASSET_MBS" hidden="1">"c17767"</definedName>
    <definedName name="IQ_INVEST_MAT_AMORT_ASSET_MBS_PCT" hidden="1">"c17828"</definedName>
    <definedName name="IQ_INVEST_MAT_AMORT_OTHER_FIXED" hidden="1">"c17768"</definedName>
    <definedName name="IQ_INVEST_MAT_AMORT_OTHER_FIXED_PCT" hidden="1">"c17829"</definedName>
    <definedName name="IQ_INVEST_MAT_CV_1_5_YR" hidden="1">"c17752"</definedName>
    <definedName name="IQ_INVEST_MAT_CV_1_5_YR_PCT" hidden="1">"c17813"</definedName>
    <definedName name="IQ_INVEST_MAT_CV_1_YR" hidden="1">"c17751"</definedName>
    <definedName name="IQ_INVEST_MAT_CV_1_YR_PCT" hidden="1">"c17812"</definedName>
    <definedName name="IQ_INVEST_MAT_CV_5_10_YR" hidden="1">"c17753"</definedName>
    <definedName name="IQ_INVEST_MAT_CV_5_10_YR_PCT" hidden="1">"c17814"</definedName>
    <definedName name="IQ_INVEST_MAT_CV_AFTER_10_YR" hidden="1">"c17754"</definedName>
    <definedName name="IQ_INVEST_MAT_CV_AFTER_10_YR_PCT" hidden="1">"c17815"</definedName>
    <definedName name="IQ_INVEST_MAT_CV_ASSET_MBS" hidden="1">"c17755"</definedName>
    <definedName name="IQ_INVEST_MAT_CV_ASSET_MBS_PCT" hidden="1">"c17816"</definedName>
    <definedName name="IQ_INVEST_MAT_CV_OTHER_FIXED" hidden="1">"c17756"</definedName>
    <definedName name="IQ_INVEST_MAT_CV_OTHER_FIXED_PCT" hidden="1">"c17817"</definedName>
    <definedName name="IQ_INVEST_MAT_FV_1_5_YR" hidden="1">"c17758"</definedName>
    <definedName name="IQ_INVEST_MAT_FV_1_5_YR_PCT" hidden="1">"c17819"</definedName>
    <definedName name="IQ_INVEST_MAT_FV_1_YR" hidden="1">"c17757"</definedName>
    <definedName name="IQ_INVEST_MAT_FV_1_YR_PCT" hidden="1">"c17818"</definedName>
    <definedName name="IQ_INVEST_MAT_FV_5_10_YR" hidden="1">"c17759"</definedName>
    <definedName name="IQ_INVEST_MAT_FV_5_10_YR_PCT" hidden="1">"c17820"</definedName>
    <definedName name="IQ_INVEST_MAT_FV_AFTER_10_YR" hidden="1">"c17760"</definedName>
    <definedName name="IQ_INVEST_MAT_FV_AFTER_10_YR_PCT" hidden="1">"c17821"</definedName>
    <definedName name="IQ_INVEST_MAT_FV_ASSET_MBS" hidden="1">"c17761"</definedName>
    <definedName name="IQ_INVEST_MAT_FV_ASSET_MBS_PCT" hidden="1">"c17822"</definedName>
    <definedName name="IQ_INVEST_MAT_FV_OTHER_FIXED" hidden="1">"c17762"</definedName>
    <definedName name="IQ_INVEST_MAT_FV_OTHER_FIXED_PCT" hidden="1">"c17823"</definedName>
    <definedName name="IQ_INVEST_SECURITY_CF_CM" hidden="1">"c639"</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OTHER_FEES_FDIC" hidden="1">"c6666"</definedName>
    <definedName name="IQ_INVESTORS_ALL" hidden="1">"c20509"</definedName>
    <definedName name="IQ_INVESTORS_ALL_COVER" hidden="1">"c20510"</definedName>
    <definedName name="IQ_INVESTORS_ALL_ID" hidden="1">"C20508"</definedName>
    <definedName name="IQ_INVESTORS_ALL_REL" hidden="1">"c20511"</definedName>
    <definedName name="IQ_INVESTORS_ALL_STAKE" hidden="1">"c20512"</definedName>
    <definedName name="IQ_INVESTORS_CURR" hidden="1">"c20514"</definedName>
    <definedName name="IQ_INVESTORS_CURR_COVER" hidden="1">"c20515"</definedName>
    <definedName name="IQ_INVESTORS_CURR_ID" hidden="1">"c20513"</definedName>
    <definedName name="IQ_INVESTORS_CURR_RECENT_AMOUNT" hidden="1">"c20516"</definedName>
    <definedName name="IQ_INVESTORS_CURR_REL" hidden="1">"c20517"</definedName>
    <definedName name="IQ_INVESTORS_CURR_STAKE" hidden="1">"c20518"</definedName>
    <definedName name="IQ_INVESTORS_CURR_TRANSACTION_DATE" hidden="1">"c20519"</definedName>
    <definedName name="IQ_INVESTORS_CURR_TRANSACTION_ID" hidden="1">"c20520"</definedName>
    <definedName name="IQ_INVESTORS_PENDING" hidden="1">"c20522"</definedName>
    <definedName name="IQ_INVESTORS_PENDING_COVER" hidden="1">"c20523"</definedName>
    <definedName name="IQ_INVESTORS_PENDING_ID" hidden="1">"c20521"</definedName>
    <definedName name="IQ_INVESTORS_PENDING_REL" hidden="1">"c20524"</definedName>
    <definedName name="IQ_INVESTORS_PENDING_STAKE" hidden="1">"c20525"</definedName>
    <definedName name="IQ_INVESTORS_PRIOR" hidden="1">"c20526"</definedName>
    <definedName name="IQ_INVESTORS_PRIOR_ID" hidden="1">"c20527"</definedName>
    <definedName name="IQ_IRA_KEOGH_ACCOUNTS_FDIC" hidden="1">"c6496"</definedName>
    <definedName name="IQ_IRA_KEOGH_ACCOUNTS_GREATER_THAN_100000_INCLUDED_IN_TIME_DEPOSITS_THRIFT" hidden="1">"c25004"</definedName>
    <definedName name="IQ_IRA_KEOGH_ACCOUNTS_THRIFT" hidden="1">"c24994"</definedName>
    <definedName name="IQ_IRAS_HSAS_SIMILAR_ACCOUNTS_MANAGED_ASSETS_THRIFT" hidden="1">"c25351"</definedName>
    <definedName name="IQ_IRAS_HSAS_SIMILAR_ACCOUNTS_NONMANAGED_ASSETS_THRIFT" hidden="1">"c25372"</definedName>
    <definedName name="IQ_IRAS_HSAS_SIMILAR_ACCOUNTS_NUMBER_MANAGED_ACCOUNTS_THRIFT" hidden="1">"c25362"</definedName>
    <definedName name="IQ_IRAS_HSAS_SIMILAR_ACCOUNTS_NUMBER_NONMANAGED_ACCOUNTS_THRIFT" hidden="1">"c25384"</definedName>
    <definedName name="IQ_ISSUED_GUARANTEED_FNMA_FHLMC_GNMA_THRIFT" hidden="1">"c24833"</definedName>
    <definedName name="IQ_ISSUED_GUARANTEED_US_FDIC" hidden="1">"c6404"</definedName>
    <definedName name="IQ_ISSUES_IN_DEFAULT_PRINCIPAL_AMT_OUTSTANDING_THRIFT" hidden="1">"c25442"</definedName>
    <definedName name="IQ_KEY_PERSON_LIFE_INSURANCE_THRIFT" hidden="1">"c24885"</definedName>
    <definedName name="IQ_LABOR_BENEFITS_CIVILIANS" hidden="1">"c20789"</definedName>
    <definedName name="IQ_LABOR_BENEFITS_GOVT" hidden="1">"c20790"</definedName>
    <definedName name="IQ_LABOR_BENEFITS_PRIVATE_INDUSTRY" hidden="1">"c20791"</definedName>
    <definedName name="IQ_LABOR_COMP_CIVILIANS" hidden="1">"c20792"</definedName>
    <definedName name="IQ_LABOR_COMP_GOVT" hidden="1">"c20793"</definedName>
    <definedName name="IQ_LABOR_COMP_PRIVATE_INDUSTRY" hidden="1">"c20794"</definedName>
    <definedName name="IQ_LABOR_NONFARM_PAYROLL" hidden="1">"c20795"</definedName>
    <definedName name="IQ_LABOR_UNEMPLOYMENT_CLAIMS" hidden="1">"c20796"</definedName>
    <definedName name="IQ_LABOR_UNEMPLOYMENT_CLAIMS_4WEEK" hidden="1">"c20797"</definedName>
    <definedName name="IQ_LABOR_UNEMPLOYMENT_RATE" hidden="1">"c20798"</definedName>
    <definedName name="IQ_LABOR_UNEMPLOYMENT_RATE_PCT_INSURED" hidden="1">"c20799"</definedName>
    <definedName name="IQ_LABOR_WAGES_CIVILIANS" hidden="1">"c20800"</definedName>
    <definedName name="IQ_LABOR_WAGES_GOVT" hidden="1">"c20801"</definedName>
    <definedName name="IQ_LABOR_WAGES_PRIVATE_INDUSTRY" hidden="1">"c20802"</definedName>
    <definedName name="IQ_LAND_LOANS_IN_PROCESS_FORECLOSURE_THRIFT" hidden="1">"c25309"</definedName>
    <definedName name="IQ_LAND_LOANS_TOTAL_LOANS_THRIFT" hidden="1">"c25747"</definedName>
    <definedName name="IQ_LAND_PML_ADJUSTED_NCOS_TOTAL_THRIFT" hidden="1">"c25208"</definedName>
    <definedName name="IQ_LAND_PML_GVA_CHARGE_OFFS_THRIFT" hidden="1">"c25123"</definedName>
    <definedName name="IQ_LAND_PML_GVA_RECOVERIES_THRIFT" hidden="1">"c25154"</definedName>
    <definedName name="IQ_LAND_PML_SVA_PROVISIONS_TRANSFERS_FROM_GVA_TOTAL_THRIFT" hidden="1">"c25177"</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ASE_RECEIVABLES_THRIFT" hidden="1">"c24857"</definedName>
    <definedName name="IQ_LEASEHOLD_IMPROVEMENT" hidden="1">"c17549"</definedName>
    <definedName name="IQ_LEGAL_EXP_THRIFT" hidden="1">"c24789"</definedName>
    <definedName name="IQ_LEGAL_SETTLE_CM" hidden="1">"c649"</definedName>
    <definedName name="IQ_LETTERS_CREDIT_THRIFT" hidden="1">"c25612"</definedName>
    <definedName name="IQ_LIFE_INSURANCE_ASSETS_FDIC" hidden="1">"c6372"</definedName>
    <definedName name="IQ_LIQUID_ASSETS_NON_LIQUID_ASSETS_THRIFT" hidden="1">"c25626"</definedName>
    <definedName name="IQ_LIQUID_ASSETS_TOTAL_ASSETS_THRIFT" hidden="1">"c25696"</definedName>
    <definedName name="IQ_LL_ALLOWANCE_GROSS_LOANS_THRIFT" hidden="1">"c25637"</definedName>
    <definedName name="IQ_LL_ALLOWANCE_NET_LOANS_LOSSES_THRIFT" hidden="1">"c25642"</definedName>
    <definedName name="IQ_LL_ALLOWANCE_NONACCRUAL_ASSETS_THRIFT" hidden="1">"c25638"</definedName>
    <definedName name="IQ_LME_INVENTORY" hidden="1">"c24740"</definedName>
    <definedName name="IQ_LOAN_COMMITMENTS_REVOLVING_FDIC" hidden="1">"c6524"</definedName>
    <definedName name="IQ_LOAN_LEASE_ALLOWANCE_PAST_DUE_NONACCRUAL_LOANS_THRIFT" hidden="1">"c25643"</definedName>
    <definedName name="IQ_LOAN_LOSS_ALLOW_FDIC" hidden="1">"c6326"</definedName>
    <definedName name="IQ_LOAN_LOSS_ALLOWANCE_GROSS_LOANS_THRIFT" hidden="1">"c25736"</definedName>
    <definedName name="IQ_LOAN_LOSS_ALLOWANCE_NONCURRENT_LOANS_FDIC" hidden="1">"c6740"</definedName>
    <definedName name="IQ_LOAN_LOSSES_FDIC" hidden="1">"c6580"</definedName>
    <definedName name="IQ_LOAN_RECOVERIES_AVG_LOANS_THRIFT" hidden="1">"c25644"</definedName>
    <definedName name="IQ_LOAN_SERVICING_FEES_THRIFT" hidden="1">"c24790"</definedName>
    <definedName name="IQ_LOANS_AND_LEASES_HELD_FDIC" hidden="1">"c6367"</definedName>
    <definedName name="IQ_LOANS_CF_CM" hidden="1">"c661"</definedName>
    <definedName name="IQ_LOANS_DEP_LL_REC_DOM_FFIEC" hidden="1">"c25855"</definedName>
    <definedName name="IQ_LOANS_DEP_LL_REC_FFIEC" hidden="1">"c25851"</definedName>
    <definedName name="IQ_LOANS_DEP_OTHER_LL_REC_DOM_FFIEC" hidden="1">"c25854"</definedName>
    <definedName name="IQ_LOANS_DEP_OTHER_LL_REC_FFIEC" hidden="1">"c25850"</definedName>
    <definedName name="IQ_LOANS_DEPOSITORY_INSTITUTIONS_FDIC" hidden="1">"c6382"</definedName>
    <definedName name="IQ_LOANS_HELD_FOREIGN_FDIC" hidden="1">"c6315"</definedName>
    <definedName name="IQ_LOANS_INDIVIDUALS_GROSS_LOANS_THRIFT" hidden="1">"c25733"</definedName>
    <definedName name="IQ_LOANS_INDIVIDUALS_RISK_BASED_CAPITAL_THRIFT" hidden="1">"c25718"</definedName>
    <definedName name="IQ_LOANS_LEASES_AMOUNTS_NETTED_THRIFT" hidden="1">"c25498"</definedName>
    <definedName name="IQ_LOANS_LEASES_FOREIGN_FDIC" hidden="1">"c6383"</definedName>
    <definedName name="IQ_LOANS_LEASES_GROSS_FDIC" hidden="1">"c6323"</definedName>
    <definedName name="IQ_LOANS_LEASES_GROSS_FOREIGN_FDIC" hidden="1">"c6384"</definedName>
    <definedName name="IQ_LOANS_LEASES_HFS_DUE_30_89_THRIFT" hidden="1">"c25257"</definedName>
    <definedName name="IQ_LOANS_LEASES_HFS_DUE_90_THRIFT" hidden="1">"c25278"</definedName>
    <definedName name="IQ_LOANS_LEASES_HFS_NON_ACCRUAL_THRIFT" hidden="1">"c25299"</definedName>
    <definedName name="IQ_LOANS_LEASES_LEVEL_1_THRIFT" hidden="1">"c25494"</definedName>
    <definedName name="IQ_LOANS_LEASES_LEVEL_2_THRIFT" hidden="1">"c25495"</definedName>
    <definedName name="IQ_LOANS_LEASES_LEVEL_3_THRIFT" hidden="1">"c25496"</definedName>
    <definedName name="IQ_LOANS_LEASES_NET_FDIC" hidden="1">"c6327"</definedName>
    <definedName name="IQ_LOANS_LEASES_NET_UNEARNED_FDIC" hidden="1">"c6325"</definedName>
    <definedName name="IQ_LOANS_LEASES_REPORTED_WHOLLY_PARTIALLY_GUARANT_US_GOVT_AGENCY_SPONS_ENTITY_DUE_30_89_THRIFT" hidden="1">"c25258"</definedName>
    <definedName name="IQ_LOANS_LEASES_REPORTED_WHOLLY_PARTIALLY_GUARANT_US_GOVT_AGENCY_SPONS_ENTITY_DUE_90_THRIFT" hidden="1">"c25279"</definedName>
    <definedName name="IQ_LOANS_LEASES_REPORTED_WHOLLY_PARTIALLY_GUARANT_US_GOVT_AGENCY_SPONS_ENTITY_NON_ACCRUAL_THRIFT" hidden="1">"c25300"</definedName>
    <definedName name="IQ_LOANS_LEASES_TOTAL_AFTER_NETTING_THRIFT" hidden="1">"c25499"</definedName>
    <definedName name="IQ_LOANS_LEASES_TOTAL_BEFORE_NETTING_THRIFT" hidden="1">"c25497"</definedName>
    <definedName name="IQ_LOANS_NOT_SECURED_RE_FDIC" hidden="1">"c6381"</definedName>
    <definedName name="IQ_LOANS_PURCHASE_CARRY_LL_REC_DOM_FFIEC" hidden="1">"c25856"</definedName>
    <definedName name="IQ_LOANS_PURCHASE_CARRY_LL_REC_FFIEC" hidden="1">"c25852"</definedName>
    <definedName name="IQ_LOANS_SECURED_BY_RE_CHARGE_OFFS_FDIC" hidden="1">"c6588"</definedName>
    <definedName name="IQ_LOANS_SECURED_BY_RE_RECOVERIES_FDIC" hidden="1">"c6607"</definedName>
    <definedName name="IQ_LOANS_SECURED_FARM_100000_THROUGH_250000_THRIFT" hidden="1">"c24968"</definedName>
    <definedName name="IQ_LOANS_SECURED_FARM_250000_THROUGH_500000_THRIFT" hidden="1">"c24970"</definedName>
    <definedName name="IQ_LOANS_SECURED_FARM_LESS_THAN_EQUAL_100000_THRIFT" hidden="1">"c24966"</definedName>
    <definedName name="IQ_LOANS_SECURED_NON_US_FDIC" hidden="1">"c6380"</definedName>
    <definedName name="IQ_LOANS_SECURED_RE_NET_CHARGE_OFFS_FDIC" hidden="1">"c6626"</definedName>
    <definedName name="IQ_LOANS_SERVICED_OTHERS_THRIFT" hidden="1">"c24935"</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OSS_RECOGNIZED_OCI_FFIEC" hidden="1">"c25847"</definedName>
    <definedName name="IQ_LT_DEBT_CM" hidden="1">"c676"</definedName>
    <definedName name="IQ_LT_DEBT_DERIVATIVES" hidden="1">"c17743"</definedName>
    <definedName name="IQ_LT_DEBT_ISSUED_CM" hidden="1">"c683"</definedName>
    <definedName name="IQ_LT_DEBT_REPAID_CM" hidden="1">"c691"</definedName>
    <definedName name="IQ_LT_INVEST_CM" hidden="1">"c698"</definedName>
    <definedName name="IQ_LTM" hidden="1">2000</definedName>
    <definedName name="IQ_LTMMONTH" hidden="1">120000</definedName>
    <definedName name="IQ_MACRO_SURVEY_BUSINESS_BAROMETER" hidden="1">"c20803"</definedName>
    <definedName name="IQ_MACRO_SURVEY_BUSINESS_CONDITION" hidden="1">"c20804"</definedName>
    <definedName name="IQ_MACRO_SURVEY_BUSINESS_CONDITIONS" hidden="1">"c20805"</definedName>
    <definedName name="IQ_MACRO_SURVEY_CONSUMER_COMFORT" hidden="1">"c20806"</definedName>
    <definedName name="IQ_MACRO_SURVEY_CONSUMER_CONFIDENCE" hidden="1">"c20807"</definedName>
    <definedName name="IQ_MACRO_SURVEY_ISM_NONMANUFACTURING" hidden="1">"c20809"</definedName>
    <definedName name="IQ_MACRO_SURVEY_ISM_PMI" hidden="1">"c20810"</definedName>
    <definedName name="IQ_MACRO_SURVEY_LEADING_INDICATOR" hidden="1">"c20811"</definedName>
    <definedName name="IQ_MACRO_SURVEY_PMAC_DIFFUSION" hidden="1">"c20812"</definedName>
    <definedName name="IQ_MANUFACTURING_INV_APPAREL" hidden="1">"c20813"</definedName>
    <definedName name="IQ_MANUFACTURING_INV_BEVERAGE" hidden="1">"c20814"</definedName>
    <definedName name="IQ_MANUFACTURING_INV_CHEMICALS" hidden="1">"c20815"</definedName>
    <definedName name="IQ_MANUFACTURING_INV_COMPUTER" hidden="1">"c20816"</definedName>
    <definedName name="IQ_MANUFACTURING_INV_DUR" hidden="1">"c20817"</definedName>
    <definedName name="IQ_MANUFACTURING_INV_DUR_MISC" hidden="1">"c20818"</definedName>
    <definedName name="IQ_MANUFACTURING_INV_ELECTRIC" hidden="1">"c20819"</definedName>
    <definedName name="IQ_MANUFACTURING_INV_FAB_METALS" hidden="1">"c20820"</definedName>
    <definedName name="IQ_MANUFACTURING_INV_FOOD" hidden="1">"c20821"</definedName>
    <definedName name="IQ_MANUFACTURING_INV_FURNITURE" hidden="1">"c20822"</definedName>
    <definedName name="IQ_MANUFACTURING_INV_LEATHER" hidden="1">"c20823"</definedName>
    <definedName name="IQ_MANUFACTURING_INV_MACHINERY" hidden="1">"c20824"</definedName>
    <definedName name="IQ_MANUFACTURING_INV_MINERAL" hidden="1">"c20825"</definedName>
    <definedName name="IQ_MANUFACTURING_INV_NONDUR" hidden="1">"c20826"</definedName>
    <definedName name="IQ_MANUFACTURING_INV_PAPER" hidden="1">"c20827"</definedName>
    <definedName name="IQ_MANUFACTURING_INV_PETROLEUM" hidden="1">"c20828"</definedName>
    <definedName name="IQ_MANUFACTURING_INV_PLASTICS" hidden="1">"c20829"</definedName>
    <definedName name="IQ_MANUFACTURING_INV_PRIMARY_METALS" hidden="1">"c20830"</definedName>
    <definedName name="IQ_MANUFACTURING_INV_PRINTING" hidden="1">"c20831"</definedName>
    <definedName name="IQ_MANUFACTURING_INV_SALES_RATIO" hidden="1">"c20832"</definedName>
    <definedName name="IQ_MANUFACTURING_INV_TEXTILE_MILLS" hidden="1">"c20833"</definedName>
    <definedName name="IQ_MANUFACTURING_INV_TEXTILE_PRODUCTS" hidden="1">"c20834"</definedName>
    <definedName name="IQ_MANUFACTURING_INV_TOTAL" hidden="1">"c20835"</definedName>
    <definedName name="IQ_MANUFACTURING_INV_TRANSPORTATION" hidden="1">"c20836"</definedName>
    <definedName name="IQ_MANUFACTURING_INV_WOOD" hidden="1">"c20837"</definedName>
    <definedName name="IQ_MANUFACTURING_NEW_ORDERS" hidden="1">"c20838"</definedName>
    <definedName name="IQ_MANUFACTURING_NEW_ORDERS_COMPUTERS" hidden="1">"c20839"</definedName>
    <definedName name="IQ_MANUFACTURING_NEW_ORDERS_DUR" hidden="1">"c20840"</definedName>
    <definedName name="IQ_MANUFACTURING_NEW_ORDERS_ELECTRIC" hidden="1">"c20841"</definedName>
    <definedName name="IQ_MANUFACTURING_NEW_ORDERS_FAB_METALS" hidden="1">"c20842"</definedName>
    <definedName name="IQ_MANUFACTURING_NEW_ORDERS_FURNITURE" hidden="1">"c20843"</definedName>
    <definedName name="IQ_MANUFACTURING_NEW_ORDERS_MACHINERY" hidden="1">"c20844"</definedName>
    <definedName name="IQ_MANUFACTURING_NEW_ORDERS_METALS" hidden="1">"c20845"</definedName>
    <definedName name="IQ_MANUFACTURING_NEW_ORDERS_NONDUR" hidden="1">"c20846"</definedName>
    <definedName name="IQ_MANUFACTURING_NEW_ORDERS_TRANSPORTATION" hidden="1">"c20847"</definedName>
    <definedName name="IQ_MANUFACTURING_SHIPMENTS_APPAREL" hidden="1">"c20848"</definedName>
    <definedName name="IQ_MANUFACTURING_SHIPMENTS_BEVERAGE" hidden="1">"c20849"</definedName>
    <definedName name="IQ_MANUFACTURING_SHIPMENTS_CHEMICALS" hidden="1">"c20850"</definedName>
    <definedName name="IQ_MANUFACTURING_SHIPMENTS_DUR" hidden="1">"c20851"</definedName>
    <definedName name="IQ_MANUFACTURING_SHIPMENTS_DUR_COMPUTER" hidden="1">"c20852"</definedName>
    <definedName name="IQ_MANUFACTURING_SHIPMENTS_DUR_ELECTRIC" hidden="1">"c20853"</definedName>
    <definedName name="IQ_MANUFACTURING_SHIPMENTS_DUR_FAB_METALS" hidden="1">"c20854"</definedName>
    <definedName name="IQ_MANUFACTURING_SHIPMENTS_DUR_FURNITURE" hidden="1">"c20855"</definedName>
    <definedName name="IQ_MANUFACTURING_SHIPMENTS_DUR_MACHINERY" hidden="1">"c20856"</definedName>
    <definedName name="IQ_MANUFACTURING_SHIPMENTS_DUR_MINERALS" hidden="1">"c20857"</definedName>
    <definedName name="IQ_MANUFACTURING_SHIPMENTS_DUR_MISC" hidden="1">"c20858"</definedName>
    <definedName name="IQ_MANUFACTURING_SHIPMENTS_DUR_PRIM_METALS" hidden="1">"c20859"</definedName>
    <definedName name="IQ_MANUFACTURING_SHIPMENTS_DUR_TRANSPORTATION" hidden="1">"c20860"</definedName>
    <definedName name="IQ_MANUFACTURING_SHIPMENTS_DUR_WOOD" hidden="1">"c20861"</definedName>
    <definedName name="IQ_MANUFACTURING_SHIPMENTS_FOOD" hidden="1">"c20862"</definedName>
    <definedName name="IQ_MANUFACTURING_SHIPMENTS_LEATHER" hidden="1">"c20863"</definedName>
    <definedName name="IQ_MANUFACTURING_SHIPMENTS_NONDUR" hidden="1">"c20864"</definedName>
    <definedName name="IQ_MANUFACTURING_SHIPMENTS_PAPER" hidden="1">"c20865"</definedName>
    <definedName name="IQ_MANUFACTURING_SHIPMENTS_PETROLEUM" hidden="1">"c20866"</definedName>
    <definedName name="IQ_MANUFACTURING_SHIPMENTS_PLASTICS" hidden="1">"c20867"</definedName>
    <definedName name="IQ_MANUFACTURING_SHIPMENTS_PRINTING" hidden="1">"c20868"</definedName>
    <definedName name="IQ_MANUFACTURING_SHIPMENTS_TEXTILE_MILLS" hidden="1">"c20869"</definedName>
    <definedName name="IQ_MANUFACTURING_SHIPMENTS_TEXTILE_PRODUCTS" hidden="1">"c20870"</definedName>
    <definedName name="IQ_MANUFACTURING_SHIPMENTS_TOTAL" hidden="1">"c20871"</definedName>
    <definedName name="IQ_MANUFACTURING_UNFILLED_ORDERS" hidden="1">"c20872"</definedName>
    <definedName name="IQ_MANUFACTURING_UNFILLED_ORDERS_COMPUTERS" hidden="1">"c20873"</definedName>
    <definedName name="IQ_MANUFACTURING_UNFILLED_ORDERS_DUR" hidden="1">"c20874"</definedName>
    <definedName name="IQ_MANUFACTURING_UNFILLED_ORDERS_ELECTRIC" hidden="1">"c20875"</definedName>
    <definedName name="IQ_MANUFACTURING_UNFILLED_ORDERS_FAB_METALS" hidden="1">"c20876"</definedName>
    <definedName name="IQ_MANUFACTURING_UNFILLED_ORDERS_FURNITURE" hidden="1">"c20877"</definedName>
    <definedName name="IQ_MANUFACTURING_UNFILLED_ORDERS_MACHINERY" hidden="1">"c20878"</definedName>
    <definedName name="IQ_MANUFACTURING_UNFILLED_ORDERS_METALS" hidden="1">"c20879"</definedName>
    <definedName name="IQ_MANUFACTURING_UNFILLED_ORDERS_TRANSPORTATION" hidden="1">"c20880"</definedName>
    <definedName name="IQ_MARKETING_OTHER_PROF_SERVICES_THRIFT" hidden="1">"c24788"</definedName>
    <definedName name="IQ_MATURITY_ONE_YEAR_LESS_FDIC" hidden="1">"c6425"</definedName>
    <definedName name="IQ_MBS_OTHER_ISSUED_FNMA_HTM_AMORT_COST_FFIEC" hidden="1">"c20444"</definedName>
    <definedName name="IQ_MBS_OTHER_ISSUED_FNMA_HTM_FAIR_VAL_FFIEC" hidden="1">"c20479"</definedName>
    <definedName name="IQ_MBS_OTHER_ISSUED_FNMA_OTHERS_AFS_AMORT_COST_FFIEC" hidden="1">"c20496"</definedName>
    <definedName name="IQ_MBS_OTHER_ISSUED_FNMA_OTHERS_AFS_FAIR_VAL_FFIEC" hidden="1">"c20461"</definedName>
    <definedName name="IQ_MBS_PASS_THROUGH_FNMA_AFS_AMORT_COST_FFIEC" hidden="1">"c20494"</definedName>
    <definedName name="IQ_MBS_PASS_THROUGH_FNMA_AFS_FAIR_VAL_FFIEC" hidden="1">"c20459"</definedName>
    <definedName name="IQ_MBS_PASS_THROUGH_FNMA_HTM_AMORT_COST_FFIEC" hidden="1">"c20442"</definedName>
    <definedName name="IQ_MBS_PASS_THROUGH_FNMA_HTM_FAIR_VAL_FFIEC" hidden="1">"c20477"</definedName>
    <definedName name="IQ_MBS_PASS_THROUGH_GNMA_AFS_AMORT_COST_FFIEC" hidden="1">"c20493"</definedName>
    <definedName name="IQ_MBS_PASS_THROUGH_GNMA_AFS_FAIR_VAL_FFIEC" hidden="1">"c20458"</definedName>
    <definedName name="IQ_MBS_PASS_THROUGH_GNMA_HTM_AMORT_COST_FFIEC" hidden="1">"c20441"</definedName>
    <definedName name="IQ_MBS_PASS_THROUGH_GNMA_HTM_FAIR_VAL_FFIEC" hidden="1">"c20476"</definedName>
    <definedName name="IQ_MBS_PASS_THROUGH_OTHER_AFS_AMORT_COST_FFIEC" hidden="1">"c20495"</definedName>
    <definedName name="IQ_MBS_PASS_THROUGH_OTHER_AFS_FAIR_VAL_FFIEC" hidden="1">"c20460"</definedName>
    <definedName name="IQ_MBS_PASS_THROUGH_OTHER_HTM_AMORT_COST_FFIEC" hidden="1">"c20443"</definedName>
    <definedName name="IQ_MBS_PASS_THROUGH_OTHER_HTM_FAIR_VAL_FFIEC" hidden="1">"c20478"</definedName>
    <definedName name="IQ_MEMO_LOANS_SOLD_WITH_RECOURSE_120_DAYS_LESS_THRIFT" hidden="1">"c25337"</definedName>
    <definedName name="IQ_MEMO_LOANS_SOLD_WITH_RECOURSE_GREATER_THAN_120_DAYS_THRIFT" hidden="1">"c25338"</definedName>
    <definedName name="IQ_MEMO_REFINANCING_LOANS_THRIFT" hidden="1">"c25336"</definedName>
    <definedName name="IQ_MERGER_CM" hidden="1">"c715"</definedName>
    <definedName name="IQ_MERGER_RESTRUCTURE_CM" hidden="1">"c721"</definedName>
    <definedName name="IQ_METRIC_NAME" hidden="1">"c18017"</definedName>
    <definedName name="IQ_MINIMUM_RENTAL" hidden="1">"c26970"</definedName>
    <definedName name="IQ_MINORITY_INT_AVG_ASSETS_THRIFT" hidden="1">"c25660"</definedName>
    <definedName name="IQ_MINORITY_INT_REDEEM" hidden="1">"c25787"</definedName>
    <definedName name="IQ_MINORITY_INT_REDEEM_TOT" hidden="1">"c25789"</definedName>
    <definedName name="IQ_MINORITY_INT_THRIFT" hidden="1">"c24926"</definedName>
    <definedName name="IQ_MINORITY_INTEREST_CM" hidden="1">"c729"</definedName>
    <definedName name="IQ_MISCELLANEOUS_ASSETS_ALL_OTHER_ACCOUNTS_THRIFT" hidden="1">"c25437"</definedName>
    <definedName name="IQ_MISCELLANEOUS_ASSETS_EMPLOYEE_BENEFIT_RETIREMENT_RELATED_ACCOUNTS_THRIFT" hidden="1">"c25421"</definedName>
    <definedName name="IQ_MISCELLANEOUS_ASSETS_PERSONAL_TRUST_AGENCY_INV_MANAGEMENT_ACCOUNTS_THRIFT" hidden="1">"c25405"</definedName>
    <definedName name="IQ_MMDA_SAVINGS_TOTAL_DEPOSITS_THRIFT" hidden="1">"c25778"</definedName>
    <definedName name="IQ_MOBILE_HOME_LOANS_THRIFT" hidden="1">"c24863"</definedName>
    <definedName name="IQ_MONEY_MARKET_DEPOSIT_ACCOUNTS_FDIC" hidden="1">"c6553"</definedName>
    <definedName name="IQ_MONEY_MARKET_DEPOSIT_ACCOUNTS_THRIFT" hidden="1">"c24999"</definedName>
    <definedName name="IQ_MONEY_SUPPLY_M1" hidden="1">"c20881"</definedName>
    <definedName name="IQ_MONEY_SUPPLY_M2" hidden="1">"c20882"</definedName>
    <definedName name="IQ_MONTH" hidden="1">15000</definedName>
    <definedName name="IQ_MORTGAGE_ASSET_BACKED_SEC_ELIGIBLE_20_PCT_RISK_WEIGHT_THRIFT" hidden="1">"c25057"</definedName>
    <definedName name="IQ_MORTGAGE_ASSET_BACKED_SEC_ELIGIBLE_50_PCT_RISK_WEIGHT_THRIFT" hidden="1">"c25066"</definedName>
    <definedName name="IQ_MORTGAGE_BACKED_SEC_ADJUSTED_NCOS_THRIFT" hidden="1">"c25198"</definedName>
    <definedName name="IQ_MORTGAGE_BACKED_SEC_GVA_CHARGE_OFFS_THRIFT" hidden="1">"c25113"</definedName>
    <definedName name="IQ_MORTGAGE_BACKED_SEC_GVA_RECOVERIES_THRIFT" hidden="1">"c25144"</definedName>
    <definedName name="IQ_MORTGAGE_BACKED_SEC_INV_SEC_THRIFT" hidden="1">"c25673"</definedName>
    <definedName name="IQ_MORTGAGE_BACKED_SEC_SVA_PROVISIONS_TRANSFERS_FROM_GVA_THRIFT" hidden="1">"c25167"</definedName>
    <definedName name="IQ_MORTGAGE_BACKED_SECURITIES_FDIC" hidden="1">"c6402"</definedName>
    <definedName name="IQ_MORTGAGE_LOAN_SERVICING_FEES_THRIFT" hidden="1">"c24766"</definedName>
    <definedName name="IQ_MORTGAGE_LOANS_ADJUSTED_NCOS_TOTAL_THRIFT" hidden="1">"c25199"</definedName>
    <definedName name="IQ_MORTGAGE_LOANS_CASH_REPAYMENT_PRINCIPAL_THRIFT" hidden="1">"c25334"</definedName>
    <definedName name="IQ_MORTGAGE_LOANS_DEBITS_LESS_CREDITS_OTHER_THAN_REPAYMENT_PRINCIPAL_THRIFT" hidden="1">"c25335"</definedName>
    <definedName name="IQ_MORTGAGE_LOANS_FORECLOSED_DURING_QUARTER_TOTAL_THRIFT" hidden="1">"c25236"</definedName>
    <definedName name="IQ_MORTGAGE_LOANS_GROSS_LOANS_THRIFT" hidden="1">"c25721"</definedName>
    <definedName name="IQ_MORTGAGE_LOANS_GVA_RECOVERIES_TOTAL_THRIFT" hidden="1">"c25145"</definedName>
    <definedName name="IQ_MORTGAGE_LOANS_PARTICIPATIONS_PURCHASED_FROM_ENTITIES_OTHER_THAN_FEDERALLY_INSURED_DEPOSITORY_INSTITUTIONS_THEIR_SUBSIDIARIES_THRIFT" hidden="1">"c25326"</definedName>
    <definedName name="IQ_MORTGAGE_LOANS_PARTICIPATIONS_PURCHASED_SECURED_1_4_DWELLING_UNITS_THRIFT" hidden="1">"c25325"</definedName>
    <definedName name="IQ_MORTGAGE_LOANS_PARTICIPATIONS_PURCHASED_SECURED_HOME_EQUITY_JUNIOR_LIENS_THRIFT" hidden="1">"c25327"</definedName>
    <definedName name="IQ_MORTGAGE_LOANS_PARTICIPATIONS_PURCHASED_SECURED_MULTIFAMILY_5_MORE_DWELLING_UNITS_THRIFT" hidden="1">"c25328"</definedName>
    <definedName name="IQ_MORTGAGE_LOANS_PARTICIPATIONS_PURCHASED_SECURED_NONRES_THRIFT" hidden="1">"c25329"</definedName>
    <definedName name="IQ_MORTGAGE_LOANS_PARTICIPATIONS_SOLD_SECURED_1_4_DWELLING_UNITS_THRIFT" hidden="1">"c25330"</definedName>
    <definedName name="IQ_MORTGAGE_LOANS_PARTICIPATIONS_SOLD_SECURED_HOME_EQUITY_JUNIOR_LIENS_THRIFT" hidden="1">"c25331"</definedName>
    <definedName name="IQ_MORTGAGE_LOANS_PARTICIPATIONS_SOLD_SECURED_MULTIFAMILY_5_MORE_DWELLING_UNITS_THRIFT" hidden="1">"c25332"</definedName>
    <definedName name="IQ_MORTGAGE_LOANS_PARTICIPATIONS_SOLD_SECURED_NONRES_THRIFT" hidden="1">"c25333"</definedName>
    <definedName name="IQ_MORTGAGE_LOANS_RISK_BASED_CAPITAL_THRIFT" hidden="1">"c25706"</definedName>
    <definedName name="IQ_MORTGAGE_LOANS_SECURED_NON_RES_PROPERTY_100000_THROUGH_250000_THRIFT" hidden="1">"c24954"</definedName>
    <definedName name="IQ_MORTGAGE_LOANS_SECURED_NON_RES_PROPERTY_250000_THROUGH_1000000_THRIFT" hidden="1">"c24956"</definedName>
    <definedName name="IQ_MORTGAGE_LOANS_SECURED_NON_RES_PROPERTY_LESS_THAN_EQUAL_100000_THRIFT" hidden="1">"c24952"</definedName>
    <definedName name="IQ_MORTGAGE_LOANS_SVA_PROVISIONS_TRANSFERS_FROM_GVA_TOTAL_THRIFT" hidden="1">"c25168"</definedName>
    <definedName name="IQ_MORTGAGE_LOANS_TOTAL_GVA_CHARGE_OFFS_THRIFT" hidden="1">"c25114"</definedName>
    <definedName name="IQ_MORTGAGE_LOANS_TOTAL_LOANS_THRIFT" hidden="1">"c25740"</definedName>
    <definedName name="IQ_MORTGAGE_SERVICING_FDIC" hidden="1">"c6335"</definedName>
    <definedName name="IQ_MORTGAGE_SERVICING_RIGHTS_AMOUNTS_NETTED_THRIFT" hidden="1">"c25504"</definedName>
    <definedName name="IQ_MORTGAGE_SERVICING_RIGHTS_LEVEL_1_THRIFT" hidden="1">"c25500"</definedName>
    <definedName name="IQ_MORTGAGE_SERVICING_RIGHTS_LEVEL_2_THRIFT" hidden="1">"c25501"</definedName>
    <definedName name="IQ_MORTGAGE_SERVICING_RIGHTS_LEVEL_3_THRIFT" hidden="1">"c25502"</definedName>
    <definedName name="IQ_MORTGAGE_SERVICING_RIGHTS_TOTAL_AFTER_NETTING_THRIFT" hidden="1">"c25505"</definedName>
    <definedName name="IQ_MORTGAGE_SERVICING_RIGHTS_TOTAL_BEFORE_NETTING_THRIFT" hidden="1">"c25503"</definedName>
    <definedName name="IQ_MTD" hidden="1">800000</definedName>
    <definedName name="IQ_MULTIFAMILY_5_MORE_DWELLING_UNITS_CONSTRUCTION_MORTGAGE_LOANS_ADJUSTED_NCOS_TOTAL_THRIFT" hidden="1">"c25201"</definedName>
    <definedName name="IQ_MULTIFAMILY_5_MORE_DWELLING_UNITS_CONSTRUCTION_MORTGAGE_LOANS_GVA_CHARGE_OFFS_THRIFT" hidden="1">"c25116"</definedName>
    <definedName name="IQ_MULTIFAMILY_5_MORE_DWELLING_UNITS_CONSTRUCTION_MORTGAGE_LOANS_GVA_RECOVERIES_THRIFT" hidden="1">"c25147"</definedName>
    <definedName name="IQ_MULTIFAMILY_5_MORE_DWELLING_UNITS_CONSTRUCTION_MORTGAGE_LOANS_SVA_PROVISIONS_TRANSFERS_FROM_GVA_TOTAL_THRIFT" hidden="1">"c25170"</definedName>
    <definedName name="IQ_MULTIFAMILY_5_MORE_DWELLING_UNITS_IN_PROCESS_FORECLOSURE_THRIFT" hidden="1">"c25307"</definedName>
    <definedName name="IQ_MULTIFAMILY_5_MORE_DWELLING_UNITS_PML_ADJUSTED_NCOS_TOTAL_THRIFT" hidden="1">"c25206"</definedName>
    <definedName name="IQ_MULTIFAMILY_5_MORE_DWELLING_UNITS_PML_GVA_CHARGE_OFFS_THRIFT" hidden="1">"c25121"</definedName>
    <definedName name="IQ_MULTIFAMILY_5_MORE_DWELLING_UNITS_PML_GVA_RECOVERIES_THRIFT" hidden="1">"c25152"</definedName>
    <definedName name="IQ_MULTIFAMILY_5_MORE_DWELLING_UNITS_PML_SVA_PROVISIONS_TRANSFERS_FROM_GVA_TOTAL_THRIFT" hidden="1">"c25175"</definedName>
    <definedName name="IQ_MULTIFAMILY_5_MORE_LOANS_TOTAL_LOANS_THRIFT" hidden="1">"c25745"</definedName>
    <definedName name="IQ_MULTIFAMILY_LOANS_GROSS_LOANS_THRIFT" hidden="1">"c25729"</definedName>
    <definedName name="IQ_MULTIFAMILY_LOANS_RISK_BASED_CAPITAL_THRIFT" hidden="1">"c25714"</definedName>
    <definedName name="IQ_MULTIFAMILY_RESIDENTIAL_LOANS_FDIC" hidden="1">"c6311"</definedName>
    <definedName name="IQ_MUNICIPAL_SEC_INV_SEC_THRIFT" hidden="1">"c25672"</definedName>
    <definedName name="IQ_MUTUAL_FUND_ACQUISITIONS_OTHER" hidden="1">"c20425"</definedName>
    <definedName name="IQ_MUTUAL_FUND_APPRECIATION_DEPRECIATION" hidden="1">"c20424"</definedName>
    <definedName name="IQ_MUTUAL_FUND_BOP" hidden="1">"c20420"</definedName>
    <definedName name="IQ_MUTUAL_FUND_EOP" hidden="1">"c20426"</definedName>
    <definedName name="IQ_MUTUAL_FUND_NET_SALES" hidden="1">"c20423"</definedName>
    <definedName name="IQ_MUTUAL_FUND_REDEMPTIONS" hidden="1">"c20422"</definedName>
    <definedName name="IQ_MUTUAL_FUND_SALES" hidden="1">"c20421"</definedName>
    <definedName name="IQ_MUTUAL_FUNDS_EQUITY_ALL_OTHER_ACCOUNTS_THRIFT" hidden="1">"c25428"</definedName>
    <definedName name="IQ_MUTUAL_FUNDS_EQUITY_EMPLOYEE_BENEFIT_RETIREMENT_RELATED_ACCOUNTS_THRIFT" hidden="1">"c25412"</definedName>
    <definedName name="IQ_MUTUAL_FUNDS_EQUITY_PERSONAL_TRUST_AGENCY_INV_MANAGEMENT_ACCOUNTS_THRIFT" hidden="1">"c25396"</definedName>
    <definedName name="IQ_MUTUAL_FUNDS_MONEY_MARKET_ALL_OTHER_ACCOUNTS_THRIFT" hidden="1">"c25427"</definedName>
    <definedName name="IQ_MUTUAL_FUNDS_MONEY_MARKET_EMPLOYEE_BENEFIT_RETIREMENT_RELATED_ACCOUNTS_THRIFT" hidden="1">"c25411"</definedName>
    <definedName name="IQ_MUTUAL_FUNDS_MONEY_MARKET_PERSONAL_TRUST_AGENCY_INV_MANAGEMENT_ACCOUNTS_THRIFT" hidden="1">"c25395"</definedName>
    <definedName name="IQ_MUTUAL_FUNDS_OTHER_ALL_OTHER_ACCOUNTS_THRIFT" hidden="1">"c25429"</definedName>
    <definedName name="IQ_MUTUAL_FUNDS_OTHER_EMPLOYEE_BENEFIT_RETIREMENT_RELATED_ACCOUNTS_THRIFT" hidden="1">"c25413"</definedName>
    <definedName name="IQ_MUTUAL_FUNDS_OTHER_PERSONAL_TRUST_AGENCY_INV_MANAGEMENT_ACCOUNTS_THRIFT" hidden="1">"c25397"</definedName>
    <definedName name="IQ_NAMES_REVISION_DATE_" hidden="1">40218.8268634259</definedName>
    <definedName name="IQ_NATURAL_RESOURCES_COST" hidden="1">"c17550"</definedName>
    <definedName name="IQ_NAV_SHARE_EST_NOTE" hidden="1">"c17522"</definedName>
    <definedName name="IQ_NAV_SHARE_EST_NOTE_CIQ" hidden="1">"c17475"</definedName>
    <definedName name="IQ_NCLS_CLOSED_END_1_4_FAMILY_LOANS_TOTAL_LOANS_THRIFT" hidden="1">"c25769"</definedName>
    <definedName name="IQ_NCLS_COMM_LOANS_TOTAL_LOANS_THRIFT" hidden="1">"c25775"</definedName>
    <definedName name="IQ_NCLS_COMM_RE_FARM_LOANS_TOTAL_LOANS_THRIFT" hidden="1">"c25771"</definedName>
    <definedName name="IQ_NCLS_COMM_RE_NONFARM_NONRESIDENTIAL_TOTAL_LOANS_THRIFT" hidden="1">"c25773"</definedName>
    <definedName name="IQ_NCLS_CONSTRUCTION_LAND_DEVELOPMENT_LOANS_TOTAL_LOANS_THRIFT" hidden="1">"c25767"</definedName>
    <definedName name="IQ_NCLS_CONSUMER_LOANS_TOTAL_LOANS_THRIFT" hidden="1">"c25776"</definedName>
    <definedName name="IQ_NCLS_LAND_LOANS_TOTAL_LOANS_THRIFT" hidden="1">"c25772"</definedName>
    <definedName name="IQ_NCLS_MULTIFAMILY_5_MORE_LOANS_TOTAL_LOANS_THRIFT" hidden="1">"c25770"</definedName>
    <definedName name="IQ_NCLS_TOTAL_1_4_FAMILY_LOANS_TOTAL_LOANS_THRIFT" hidden="1">"c25768"</definedName>
    <definedName name="IQ_NCLS_TOTAL_LOANS_TOTAL_LOANS_THRIFT" hidden="1">"c25765"</definedName>
    <definedName name="IQ_NCLS_TOTAL_MORTGAGE_LOANS_TOTAL_LOANS_THRIFT" hidden="1">"c25766"</definedName>
    <definedName name="IQ_NCLS_TOTAL_NON_RE_LOANS_TOTAL_LOANS_THRIFT" hidden="1">"c25774"</definedName>
    <definedName name="IQ_NCOS_CLOSED_END_1_4_FAMILY_LOANS_TOTAL_LOANS_THRIFT" hidden="1">"c25757"</definedName>
    <definedName name="IQ_NCOS_COMM_LOANS_TOTAL_LOANS_THRIFT" hidden="1">"c25763"</definedName>
    <definedName name="IQ_NCOS_COMM_RE_FARM_LOANS_TOTAL_LOANS_THRIFT" hidden="1">"c25759"</definedName>
    <definedName name="IQ_NCOS_COMM_RE_NONFARM_NONRESIDENTIAL_TOTAL_LOANS_THRIFT" hidden="1">"c25761"</definedName>
    <definedName name="IQ_NCOS_CONSTRUCTION_LAND_DEVELOPMENT_LOANS_TOTAL_LOANS_THRIFT" hidden="1">"c25755"</definedName>
    <definedName name="IQ_NCOS_CONSUMER_LOANS_TOTAL_LOANS_THRIFT" hidden="1">"c25764"</definedName>
    <definedName name="IQ_NCOS_LAND_LOANS_TOTAL_LOANS_THRIFT" hidden="1">"c25760"</definedName>
    <definedName name="IQ_NCOS_MULTIFAMILY_5_MORE_LOANS_TOTAL_LOANS_THRIFT" hidden="1">"c25758"</definedName>
    <definedName name="IQ_NCOS_TOTAL_1_4_FAMILY_LOANS_TOTAL_LOANS_THRIFT" hidden="1">"c25756"</definedName>
    <definedName name="IQ_NCOS_TOTAL_LOANS_TOTAL_LOANS_THRIFT" hidden="1">"c25753"</definedName>
    <definedName name="IQ_NCOS_TOTAL_MORTGAGE_LOANS_TOTAL_LOANS_THRIFT" hidden="1">"c25754"</definedName>
    <definedName name="IQ_NCOS_TOTAL_NON_RE_LOANS_TOTAL_LOANS_THRIFT" hidden="1">"c25762"</definedName>
    <definedName name="IQ_NET_CHARGE_OFFS_FDIC" hidden="1">"c6641"</definedName>
    <definedName name="IQ_NET_CHARGE_OFFS_LOANS_FDIC" hidden="1">"c6751"</definedName>
    <definedName name="IQ_NET_DEBT_ISSUED_CM" hidden="1">"c753"</definedName>
    <definedName name="IQ_NET_FED_FUNDS_PURCHASED_TOTAL_ASSETS_THRIFT" hidden="1">"c25704"</definedName>
    <definedName name="IQ_NET_FIDUCIARY_RELATED_SERVICES_INC_THRIFT" hidden="1">"c24815"</definedName>
    <definedName name="IQ_NET_GAIN_SALE_AFS_SEC_THRIFT" hidden="1">"c24770"</definedName>
    <definedName name="IQ_NET_GAIN_SALE_LOANS_HELD_INV_THRIFT" hidden="1">"c24774"</definedName>
    <definedName name="IQ_NET_GAIN_SALE_LOANS_LEASES_HFS_THRIFT" hidden="1">"c24771"</definedName>
    <definedName name="IQ_NET_GAIN_SALE_OTHER_ASSETS_HELD_INV_THRIFT" hidden="1">"c24775"</definedName>
    <definedName name="IQ_NET_GAIN_SALE_OTHER_ASSETS_HFS_THRIFT" hidden="1">"c24772"</definedName>
    <definedName name="IQ_NET_GAIN_SALE_SEC_HTM_THRIFT" hidden="1">"c24773"</definedName>
    <definedName name="IQ_NET_GAINS_FIN_ASSETS_LIABILITIES_FV_THRIFT" hidden="1">"c24776"</definedName>
    <definedName name="IQ_NET_IMPAIR_LOSS_FFIEC" hidden="1">"c25848"</definedName>
    <definedName name="IQ_NET_INCOME_AVG_ASSETS_THRIFT" hidden="1">"c25661"</definedName>
    <definedName name="IQ_NET_INCOME_FDIC" hidden="1">"c6587"</definedName>
    <definedName name="IQ_NET_INCOME_LOCOM_ADJUST_THRIFT" hidden="1">"c24779"</definedName>
    <definedName name="IQ_NET_INCOME_LOSS_ATTRIBUTABLE_SAVINGS_ASSOCIATION_THRIFT" hidden="1">"c25009"</definedName>
    <definedName name="IQ_NET_INCOME_REPOSSESS_ASSETS_THRIFT" hidden="1">"c24778"</definedName>
    <definedName name="IQ_NET_INCOME_SALE_ASSETS_HFS_AFS_SEC_THRIFT" hidden="1">"c24769"</definedName>
    <definedName name="IQ_NET_INT_INC_BNK_FDIC" hidden="1">"c6570"</definedName>
    <definedName name="IQ_NET_INT_INC_CM" hidden="1">"c765"</definedName>
    <definedName name="IQ_NET_INT_INCOME_AFTER_PROVISION_THRIFT" hidden="1">"c25871"</definedName>
    <definedName name="IQ_NET_INT_INCOME_AVG_ASSETS_THRIFT" hidden="1">"c25649"</definedName>
    <definedName name="IQ_NET_INT_INCOME_AVG_EARNING_ASSETS_THRIFT" hidden="1">"c25668"</definedName>
    <definedName name="IQ_NET_INT_INCOME_THRIFT" hidden="1">"c24765"</definedName>
    <definedName name="IQ_NET_INTEREST_MARGIN_FDIC" hidden="1">"c6726"</definedName>
    <definedName name="IQ_NET_LOAN_LOSSES_AVG_LOANS_THRIFT" hidden="1">"c25635"</definedName>
    <definedName name="IQ_NET_LOANS_CORE_DEPOSITS_THRIFT" hidden="1">"c25628"</definedName>
    <definedName name="IQ_NET_LOANS_EQUITY_THRIFT" hidden="1">"c25632"</definedName>
    <definedName name="IQ_NET_LOANS_LEASES_CORE_DEPOSITS_FDIC" hidden="1">"c6743"</definedName>
    <definedName name="IQ_NET_LOANS_LEASES_DEPOSITS_FDIC" hidden="1">"c6742"</definedName>
    <definedName name="IQ_NET_LOANS_LEASES_LETTERS_CREDIT_TOTAL_ASSETS_THRIFT" hidden="1">"c25698"</definedName>
    <definedName name="IQ_NET_LOANS_LEASES_TOTAL_ASSETS_THRIFT" hidden="1">"c25694"</definedName>
    <definedName name="IQ_NET_LOANS_TOTAL_DEPOSITS_THRIFT" hidden="1">"c25627"</definedName>
    <definedName name="IQ_NET_LOSSES_FIDUCIARY_RELATED_SERVICES_THRIFT" hidden="1">"c24813"</definedName>
    <definedName name="IQ_NET_NEW_CLIENT_ASSETS" hidden="1">"c20430"</definedName>
    <definedName name="IQ_NET_NONCORE_FUNDING_DEPENDENCE_SHORT_TERM_THRIFT" hidden="1">"c25624"</definedName>
    <definedName name="IQ_NET_NONCORE_FUNDING_DEPENDENCE_THRIFT" hidden="1">"c25623"</definedName>
    <definedName name="IQ_NET_OCCUPANCY_EXP_ADJUSTED_OPERATING_INCOME_THRIFT" hidden="1">"c25686"</definedName>
    <definedName name="IQ_NET_OPERATING_INCOME_ASSETS_FDIC" hidden="1">"c6729"</definedName>
    <definedName name="IQ_NET_PC_WRITTEN" hidden="1">"c1027"</definedName>
    <definedName name="IQ_NET_PROVISION_LOSS_GVA_THRIFT" hidden="1">"c25092"</definedName>
    <definedName name="IQ_NET_PROVISION_LOSS_SVA_THRIFT" hidden="1">"c25100"</definedName>
    <definedName name="IQ_NET_PROVISION_LOSS_TVA_THRIFT" hidden="1">"c25107"</definedName>
    <definedName name="IQ_NET_SECURITIZATION_INCOME_FDIC" hidden="1">"c6669"</definedName>
    <definedName name="IQ_NET_SERVICING_FEES_ADJUSTED_OPERATING_INCOME_THRIFT" hidden="1">"c25690"</definedName>
    <definedName name="IQ_NET_SERVICING_FEES_FDIC" hidden="1">"c6668"</definedName>
    <definedName name="IQ_NEW_BASIS_ACCOUNTING_ADJUSTMENTS_SAVINGS_ASSOCIATION_THRIFT" hidden="1">"c25015"</definedName>
    <definedName name="IQ_NEW_DEPOSITS_RECEIVED_LESS_DEPOSITS_WITHDRAWN_THRIFT" hidden="1">"c25343"</definedName>
    <definedName name="IQ_NEXT_DIV_AMOUNT" hidden="1">"c17414"</definedName>
    <definedName name="IQ_NEXT_DIV_PAYMENT_DATE" hidden="1">"c17413"</definedName>
    <definedName name="IQ_NEXT_DIV_PAYMENT_TYPE" hidden="1">"c17415"</definedName>
    <definedName name="IQ_NEXT_DIV_RECORD_DATE" hidden="1">"c17412"</definedName>
    <definedName name="IQ_NEXT_XDIV_DATE" hidden="1">"c17411"</definedName>
    <definedName name="IQ_NI_BANK_NONCONTROLLING_INT_THRIFT" hidden="1">"c24798"</definedName>
    <definedName name="IQ_NI_COMPANY" hidden="1">"c25786"</definedName>
    <definedName name="IQ_NI_NONCONTROLLING_INT_THRIFT" hidden="1">"c24799"</definedName>
    <definedName name="IQ_NI_THRIFT" hidden="1">"c24800"</definedName>
    <definedName name="IQ_NOM_DOMESTIC_PURCHASES" hidden="1">"c20883"</definedName>
    <definedName name="IQ_NOM_EXPORT" hidden="1">"c20884"</definedName>
    <definedName name="IQ_NOM_EXPORT_GOODS" hidden="1">"c20885"</definedName>
    <definedName name="IQ_NOM_EXPORT_INCOME" hidden="1">"c20886"</definedName>
    <definedName name="IQ_NOM_EXPORT_SERVICES" hidden="1">"c20887"</definedName>
    <definedName name="IQ_NOM_GDP" hidden="1">"c20888"</definedName>
    <definedName name="IQ_NOM_GDP_RESIDUAL" hidden="1">"c20889"</definedName>
    <definedName name="IQ_NOM_GNP" hidden="1">"c20890"</definedName>
    <definedName name="IQ_NOM_GOVT_CONSUM_INVEST" hidden="1">"c20891"</definedName>
    <definedName name="IQ_NOM_GOVT_CONSUM_INVEST_DEF" hidden="1">"c20892"</definedName>
    <definedName name="IQ_NOM_GOVT_CONSUM_INVEST_DEF_CONSUM" hidden="1">"c20893"</definedName>
    <definedName name="IQ_NOM_GOVT_CONSUM_INVEST_DEF_INVEST" hidden="1">"c20894"</definedName>
    <definedName name="IQ_NOM_GOVT_CONSUM_INVEST_FEDERAL" hidden="1">"c20895"</definedName>
    <definedName name="IQ_NOM_GOVT_CONSUM_INVEST_NONDEF" hidden="1">"c20896"</definedName>
    <definedName name="IQ_NOM_GOVT_CONSUM_INVEST_NONDEF_CONSUM" hidden="1">"c20897"</definedName>
    <definedName name="IQ_NOM_GOVT_CONSUM_INVEST_NONDEF_INVEST" hidden="1">"c20898"</definedName>
    <definedName name="IQ_NOM_GOVT_CONSUM_INVEST_STATE_LOCAL" hidden="1">"c20899"</definedName>
    <definedName name="IQ_NOM_GOVT_CONSUM_INVEST_STATE_LOCAL_CONSUM" hidden="1">"c20900"</definedName>
    <definedName name="IQ_NOM_GOVT_CONSUM_INVEST_STATE_LOCAL_INVEST" hidden="1">"c20901"</definedName>
    <definedName name="IQ_NOM_IMPORT" hidden="1">"c20902"</definedName>
    <definedName name="IQ_NOM_IMPORT_GOODS" hidden="1">"c20903"</definedName>
    <definedName name="IQ_NOM_IMPORT_INCOME" hidden="1">"c20904"</definedName>
    <definedName name="IQ_NOM_IMPORT_SERVICES" hidden="1">"c20905"</definedName>
    <definedName name="IQ_NOM_NET_DOMESTIC_PRODUCTION" hidden="1">"c20906"</definedName>
    <definedName name="IQ_NOM_NET_EXPORT" hidden="1">"c20907"</definedName>
    <definedName name="IQ_NOM_PCE" hidden="1">"c20908"</definedName>
    <definedName name="IQ_NOM_PCE_CLOTHING" hidden="1">"c20909"</definedName>
    <definedName name="IQ_NOM_PCE_DUR_GOODS" hidden="1">"c20910"</definedName>
    <definedName name="IQ_NOM_PCE_DUR_GOODS_OTHER" hidden="1">"c20911"</definedName>
    <definedName name="IQ_NOM_PCE_FINANCIAL" hidden="1">"c20912"</definedName>
    <definedName name="IQ_NOM_PCE_FOOD_ACCOMADATIONS" hidden="1">"c20913"</definedName>
    <definedName name="IQ_NOM_PCE_FOOD_BEVERAGE" hidden="1">"c20914"</definedName>
    <definedName name="IQ_NOM_PCE_FURNISHINGS" hidden="1">"c20915"</definedName>
    <definedName name="IQ_NOM_PCE_GAS" hidden="1">"c20916"</definedName>
    <definedName name="IQ_NOM_PCE_GOOD" hidden="1">"c20917"</definedName>
    <definedName name="IQ_NOM_PCE_HEALTH_CARE" hidden="1">"c20918"</definedName>
    <definedName name="IQ_NOM_PCE_HOUSEHOLD_CONSUM" hidden="1">"c20919"</definedName>
    <definedName name="IQ_NOM_PCE_HOUSEHOLD_CONSUM_OTHER" hidden="1">"c20920"</definedName>
    <definedName name="IQ_NOM_PCE_HOUSING" hidden="1">"c20921"</definedName>
    <definedName name="IQ_NOM_PCE_MOTOR_VEHICLE" hidden="1">"c20922"</definedName>
    <definedName name="IQ_NOM_PCE_NONDUR_GOODS" hidden="1">"c20923"</definedName>
    <definedName name="IQ_NOM_PCE_NONDUR_GOODS_OTHER" hidden="1">"c20924"</definedName>
    <definedName name="IQ_NOM_PCE_NONPROFIT_CONSUM" hidden="1">"c20925"</definedName>
    <definedName name="IQ_NOM_PCE_NONPROFIT_OUTPUT" hidden="1">"c20926"</definedName>
    <definedName name="IQ_NOM_PCE_NONPROFIT_RECEIPTS" hidden="1">"c20927"</definedName>
    <definedName name="IQ_NOM_PCE_RECREATION_GOODS" hidden="1">"c20928"</definedName>
    <definedName name="IQ_NOM_PCE_RECREATION_SERVICES" hidden="1">"c20929"</definedName>
    <definedName name="IQ_NOM_PCE_SERVICES" hidden="1">"c20930"</definedName>
    <definedName name="IQ_NOM_PCE_TRANSPORTATION" hidden="1">"c20931"</definedName>
    <definedName name="IQ_NOM_PRIVATE_INVEST" hidden="1">"c20932"</definedName>
    <definedName name="IQ_NOM_PRIVATE_INVEST_EQUIP" hidden="1">"c20933"</definedName>
    <definedName name="IQ_NOM_PRIVATE_INVEST_EQUIP_OTHER" hidden="1">"c20934"</definedName>
    <definedName name="IQ_NOM_PRIVATE_INVEST_FIXED" hidden="1">"c20935"</definedName>
    <definedName name="IQ_NOM_PRIVATE_INVEST_INDUSTRIAL_EQUIP" hidden="1">"c20936"</definedName>
    <definedName name="IQ_NOM_PRIVATE_INVEST_INFO_EQUIP" hidden="1">"c20937"</definedName>
    <definedName name="IQ_NOM_PRIVATE_INVEST_INFO_EQUIP_COMPUTERS" hidden="1">"c20938"</definedName>
    <definedName name="IQ_NOM_PRIVATE_INVEST_INFO_EQUIP_OTHER" hidden="1">"c20939"</definedName>
    <definedName name="IQ_NOM_PRIVATE_INVEST_INFO_EQUIP_SOFTWARE" hidden="1">"c20940"</definedName>
    <definedName name="IQ_NOM_PRIVATE_INVEST_NONRES" hidden="1">"c20941"</definedName>
    <definedName name="IQ_NOM_PRIVATE_INVEST_PRIVATE_INV_CHANGE" hidden="1">"c20942"</definedName>
    <definedName name="IQ_NOM_PRIVATE_INVEST_PRIVATE_INV_FARMS" hidden="1">"c20943"</definedName>
    <definedName name="IQ_NOM_PRIVATE_INVEST_PRIVATE_INV_NONFARMS" hidden="1">"c20944"</definedName>
    <definedName name="IQ_NOM_PRIVATE_INVEST_RES" hidden="1">"c20945"</definedName>
    <definedName name="IQ_NOM_PRIVATE_INVEST_STRUCTURES" hidden="1">"c20946"</definedName>
    <definedName name="IQ_NOM_PRIVATE_INVEST_TRANSPORTATION_EQUIP" hidden="1">"c20947"</definedName>
    <definedName name="IQ_NOM_SALES_TO_DOMESTIC_PURCHASES" hidden="1">"c20948"</definedName>
    <definedName name="IQ_NOMINAL_GDP" hidden="1">"c20949"</definedName>
    <definedName name="IQ_NOMINAL_GDP_FC" hidden="1">"c20950"</definedName>
    <definedName name="IQ_NOMINAL_GDP_PER_CAPITA" hidden="1">"c20951"</definedName>
    <definedName name="IQ_NOMINAL_GDP_PER_CAPITA_FC" hidden="1">"c20952"</definedName>
    <definedName name="IQ_NON_INT_BEARING_DEMAND_DEPOSITS_THRIFT" hidden="1">"c25007"</definedName>
    <definedName name="IQ_NON_INT_EXP_AFTER_PROVISION_THRIFT" hidden="1">"c25872"</definedName>
    <definedName name="IQ_NON_INT_EXP_AVG_ASSETS_THRIFT" hidden="1">"c25784"</definedName>
    <definedName name="IQ_NON_INT_EXP_FDIC" hidden="1">"c6579"</definedName>
    <definedName name="IQ_NON_INT_EXP_THRIFT" hidden="1">"c24793"</definedName>
    <definedName name="IQ_NON_INT_INC_FDIC" hidden="1">"c6575"</definedName>
    <definedName name="IQ_NON_INT_INCOME_ADJUSTED_OPERATING_INCOME_THRIFT" hidden="1">"c25688"</definedName>
    <definedName name="IQ_NON_INT_INCOME_AVG_ASSETS_THRIFT" hidden="1">"c25650"</definedName>
    <definedName name="IQ_NON_INT_INCOME_THRIFT" hidden="1">"c24781"</definedName>
    <definedName name="IQ_NON_INTEREST_BEARING_DEPOSITS_ALL_OTHER_ACCOUNTS_THRIFT" hidden="1">"c25423"</definedName>
    <definedName name="IQ_NON_INTEREST_BEARING_DEPOSITS_EMPLOYEE_BENEFIT_RETIREMENT_RELATED_ACCOUNTS_THRIFT" hidden="1">"c25407"</definedName>
    <definedName name="IQ_NON_INTEREST_BEARING_DEPOSITS_PERSONAL_TRUST_AGENCY_INV_MANAGEMENT_ACCOUNTS_THRIFT" hidden="1">"c25391"</definedName>
    <definedName name="IQ_NON_MORTGAGE_AGRICULTURE_FARMERS_COMM_LOANS_100000_THROUGH_250000_THRIFT" hidden="1">"c24974"</definedName>
    <definedName name="IQ_NON_MORTGAGE_AGRICULTURE_FARMERS_COMM_LOANS_250000_THROUGH_500000_THRIFT" hidden="1">"c24976"</definedName>
    <definedName name="IQ_NON_MORTGAGE_AGRICULTURE_FARMERS_COMM_LOANS_LESS_THAN_EQUAL_100000_THRIFT" hidden="1">"c24972"</definedName>
    <definedName name="IQ_NON_MORTGAGE_LOANS_ADJUSTED_NCOS_TOTAL_TOTAL_THRIFT" hidden="1">"c25209"</definedName>
    <definedName name="IQ_NON_MORTGAGE_LOANS_GVA_CHARGE_OFFS_TOTAL_THRIFT" hidden="1">"c25124"</definedName>
    <definedName name="IQ_NON_MORTGAGE_LOANS_GVA_RECOVERIES_TOTAL_THRIFT" hidden="1">"c25155"</definedName>
    <definedName name="IQ_NON_MORTGAGE_LOANS_SVA_PROVISIONS_TRANSFERS_FROM_GVA_TOTAL_TOTAL_THRIFT" hidden="1">"c25178"</definedName>
    <definedName name="IQ_NON_MORTGAGE_NON_AGRICULTURE_COMM_LOANS_100000_THROUGH_250000_THRIFT" hidden="1">"c24961"</definedName>
    <definedName name="IQ_NON_MORTGAGE_NON_AGRICULTURE_COMM_LOANS_250000_THROUGH_1000000_THRIFT" hidden="1">"c24963"</definedName>
    <definedName name="IQ_NON_MORTGAGE_NON_AGRICULTURE_COMM_LOANS_LESS_THAN_EQUAL_100000_THRIFT" hidden="1">"c24959"</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ORE_FUNDING_TOTAL_ASSETS_THRIFT" hidden="1">"c25700"</definedName>
    <definedName name="IQ_NONCUMULATIVE_PREF_THRIFT" hidden="1">"c24916"</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FARM_NONRES_LOANS_GROSS_LOANS_THRIFT" hidden="1">"c25730"</definedName>
    <definedName name="IQ_NONFARM_NONRES_LOANS_RISK_BASED_CAPITAL_THRIFT" hidden="1">"c25715"</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PROPERTY_CONSTRUCTION_MORTGAGE_LOANS_GVA_CHARGE_OFFS_THRIFT" hidden="1">"c25117"</definedName>
    <definedName name="IQ_NONRES_PROPERTY_CONSTRUCTION_MORTGAGE_LOANS_GVA_RECOVERIES_THRIFT" hidden="1">"c25148"</definedName>
    <definedName name="IQ_NONRES_PROPERTY_DWELLING_UNITS_CONSTRUCTION_MORTGAGE_LOANS_ADJUSTED_NCOS_TOTAL_THRIFT" hidden="1">"c25202"</definedName>
    <definedName name="IQ_NONRES_PROPERTY_DWELLING_UNITS_CONSTRUCTION_MORTGAGE_LOANS_SVA_PROVISIONS_TRANSFERS_FROM_GVA_TOTAL_THRIFT" hidden="1">"c25171"</definedName>
    <definedName name="IQ_NONRES_PROPERTY_EXCEPT_LAND_IN_PROCESS_FORECLOSURE_THRIFT" hidden="1">"c25308"</definedName>
    <definedName name="IQ_NONRES_PROPERTY_EXCEPT_LAND_PML_ADJUSTED_NCOS_TOTAL_THRIFT" hidden="1">"c25207"</definedName>
    <definedName name="IQ_NONRES_PROPERTY_EXCEPT_LAND_PML_GVA_CHARGE_OFFS_THRIFT" hidden="1">"c25122"</definedName>
    <definedName name="IQ_NONRES_PROPERTY_EXCEPT_LAND_PML_GVA_RECOVERIES_THRIFT" hidden="1">"c25153"</definedName>
    <definedName name="IQ_NONRES_PROPERTY_EXCEPT_LAND_PML_SVA_PROVISIONS_TRANSFERS_FROM_GVA_TOTAL_THRIFT" hidden="1">"c25176"</definedName>
    <definedName name="IQ_NONTRANSACTION_ACCOUNTS_FDIC" hidden="1">"c6552"</definedName>
    <definedName name="IQ_NOTES_OBLIGATIONS_FDIC_INC_COVERED_ASSETS_ELIGIBLE_0_PCT_RISK_WEIGHT_THRIFT" hidden="1">"c25053"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 hidden="1">6000</definedName>
    <definedName name="IQ_NUMBER_DEPOSIT_ACCOUNTS_EXCLUDING_RETIREMENT_ACCOUNTS_GREATER_THAN_250000_THRIFT" hidden="1">"c24989"</definedName>
    <definedName name="IQ_NUMBER_DEPOSIT_ACCOUNTS_EXCLUDING_RETIREMENT_ACCOUNTS_LESS_THAN_250000_THRIFT" hidden="1">"c24988"</definedName>
    <definedName name="IQ_NUMBER_DEPOSIT_ACCOUNTS_THRIFT" hidden="1">"c24987"</definedName>
    <definedName name="IQ_NUMBER_DEPOSITS_LESS_THAN_100K_FDIC" hidden="1">"c6495"</definedName>
    <definedName name="IQ_NUMBER_DEPOSITS_MORE_THAN_100K_FDIC" hidden="1">"c6493"</definedName>
    <definedName name="IQ_NUMBER_FIDUCIARY_MANAGED_ACCOUNTS_THRIFT" hidden="1">"c25439"</definedName>
    <definedName name="IQ_NUMBER_FTE_EMPLOYEES_THRIFT" hidden="1">"c24929"</definedName>
    <definedName name="IQ_NUMBER_ISSUES_IN_DEFAULT_THRIFT" hidden="1">"c25443"</definedName>
    <definedName name="IQ_NUMBER_LOANS_SECURED_FARM_100000_THROUGH_250000_THRIFT" hidden="1">"c24969"</definedName>
    <definedName name="IQ_NUMBER_LOANS_SECURED_FARM_250000_THROUGH_500000_THRIFT" hidden="1">"c24971"</definedName>
    <definedName name="IQ_NUMBER_LOANS_SECURED_FARM_LESS_THAN_EQUAL_100000_THRIFT" hidden="1">"c24967"</definedName>
    <definedName name="IQ_NUMBER_MORTGAGE_LOANS_SECURED_NON_RES_PROPERTY_100000_THROUGH_250000_THRIFT" hidden="1">"c24955"</definedName>
    <definedName name="IQ_NUMBER_MORTGAGE_LOANS_SECURED_NON_RES_PROPERTY_250000_THROUGH_1000000_THRIFT" hidden="1">"c24957"</definedName>
    <definedName name="IQ_NUMBER_MORTGAGE_LOANS_SECURED_NON_RES_PROPERTY_LESS_THAN_EQUAL_100000_THRIFT" hidden="1">"c24953"</definedName>
    <definedName name="IQ_NUMBER_MORTGAGE_LOANS_SECURED_NON_RES_PROPERTY_THRIFT" hidden="1">"c24958"</definedName>
    <definedName name="IQ_NUMBER_NON_MORTGAGE_AGRICULTURE_FARMERS_COMM_LOANS_100000_THROUGH_250000_THRIFT" hidden="1">"c24975"</definedName>
    <definedName name="IQ_NUMBER_NON_MORTGAGE_AGRICULTURE_FARMERS_COMM_LOANS_250000_THROUGH_500000_THRIFT" hidden="1">"c24977"</definedName>
    <definedName name="IQ_NUMBER_NON_MORTGAGE_AGRICULTURE_FARMERS_COMM_LOANS_LESS_THAN_EQUAL_100000_THRIFT" hidden="1">"c24973"</definedName>
    <definedName name="IQ_NUMBER_NON_MORTGAGE_LOANS_EXCEPT_CREDIT_CARD_LOANS_THRIFT" hidden="1">"c24965"</definedName>
    <definedName name="IQ_NUMBER_NON_MORTGAGE_NON_AGRICULTURE_COMM_LOANS_100000_THROUGH_250000_THRIFT" hidden="1">"c24962"</definedName>
    <definedName name="IQ_NUMBER_NON_MORTGAGE_NON_AGRICULTURE_COMM_LOANS_250000_THROUGH_1000000_THRIFT" hidden="1">"c24964"</definedName>
    <definedName name="IQ_NUMBER_NON_MORTGAGE_NON_AGRICULTURE_COMM_LOANS_LESS_THAN_EQUAL_100000_THRIFT" hidden="1">"c24960"</definedName>
    <definedName name="IQ_NUMBER_NONINTEREST_BEARING_TRANSACTION_ACCOUNTS_MORE_THAN_250000_THRIFT" hidden="1">"c25583"</definedName>
    <definedName name="IQ_NUMBER_RETIREMENT_DEPOSIT_ACCOUNTS_GREATER_THAN_250000_THRIFT" hidden="1">"c24993"</definedName>
    <definedName name="IQ_NUMBER_RETIREMENT_DEPOSIT_ACCOUNTS_LESS_THAN_250000_THRIFT" hidden="1">"c24992"</definedName>
    <definedName name="IQ_NUMBER_TRADES_EXECUTED" hidden="1">"c20428"</definedName>
    <definedName name="IQ_OBLIGATIONS_OF_STATES_TOTAL_LOANS_FOREIGN_FDIC" hidden="1">"c6447"</definedName>
    <definedName name="IQ_OBLIGATIONS_STATES_FDIC" hidden="1">"c6431"</definedName>
    <definedName name="IQ_OCCUPANCY_EXP_AVG_ASSETS_THRIFT" hidden="1">"c25663"</definedName>
    <definedName name="IQ_OECD_LEAD_INDICATOR" hidden="1">"c20953"</definedName>
    <definedName name="IQ_OFFICE_OCCUPANCY_EQUIP_EXP_THRIFT" hidden="1">"c24787"</definedName>
    <definedName name="IQ_OFFICE_PREMISES_EQUIPMENT_THRIFT" hidden="1">"c24882"</definedName>
    <definedName name="IQ_OG_EQUITY_RESERVES_GAS" hidden="1">"c2050"</definedName>
    <definedName name="IQ_OG_EQUITY_RESERVES_NGL" hidden="1">"c2921"</definedName>
    <definedName name="IQ_OG_EQUITY_RESERVES_OIL" hidden="1">"c2038"</definedName>
    <definedName name="IQ_OPEN_END_LINES_CREDIT_THRIFT" hidden="1">"c25608"</definedName>
    <definedName name="IQ_OPER_INC_CM" hidden="1">"c850"</definedName>
    <definedName name="IQ_OPT_TOTAL_AGG_INT_VALUE_EXER" hidden="1">"c18441"</definedName>
    <definedName name="IQ_OPT_TOTAL_AGG_INT_VALUE_OUT" hidden="1">"c18437"</definedName>
    <definedName name="IQ_OPT_TOTAL_NUM_EXER" hidden="1">"c18439"</definedName>
    <definedName name="IQ_OPT_TOTAL_NUM_OUT" hidden="1">"c18435"</definedName>
    <definedName name="IQ_OPT_TOTAL_PLAN_NAME" hidden="1">"c18467"</definedName>
    <definedName name="IQ_OPT_TOTAL_PRICE_HIGH" hidden="1">"c18432"</definedName>
    <definedName name="IQ_OPT_TOTAL_PRICE_LOW" hidden="1">"c18431"</definedName>
    <definedName name="IQ_OPT_TOTAL_PRICE_RANGE" hidden="1">"c18433"</definedName>
    <definedName name="IQ_OPT_TOTAL_WTD_LIFE_EXER" hidden="1">"c18440"</definedName>
    <definedName name="IQ_OPT_TOTAL_WTD_LIFE_OUT" hidden="1">"c18436"</definedName>
    <definedName name="IQ_OPT_TOTAL_WTD_PRICE_EXER" hidden="1">"c18438"</definedName>
    <definedName name="IQ_OPT_TOTAL_WTD_PRICE_OUT" hidden="1">"c18434"</definedName>
    <definedName name="IQ_OPT_TRANCHE_AGG_INT_VALUE_EXER" hidden="1">"c18430"</definedName>
    <definedName name="IQ_OPT_TRANCHE_AGG_INT_VALUE_OUT" hidden="1">"c18426"</definedName>
    <definedName name="IQ_OPT_TRANCHE_CLASS_NAME" hidden="1">"c18419"</definedName>
    <definedName name="IQ_OPT_TRANCHE_NUM_EXER" hidden="1">"c18428"</definedName>
    <definedName name="IQ_OPT_TRANCHE_NUM_OUT" hidden="1">"c18424"</definedName>
    <definedName name="IQ_OPT_TRANCHE_PLAN_NAME" hidden="1">"c18418"</definedName>
    <definedName name="IQ_OPT_TRANCHE_PLAN_RANK" hidden="1">"c18466"</definedName>
    <definedName name="IQ_OPT_TRANCHE_PRICE_HIGH" hidden="1">"c18421"</definedName>
    <definedName name="IQ_OPT_TRANCHE_PRICE_LOW" hidden="1">"c18420"</definedName>
    <definedName name="IQ_OPT_TRANCHE_PRICE_RANGE" hidden="1">"c18422"</definedName>
    <definedName name="IQ_OPT_TRANCHE_WTD_LIFE_EXER" hidden="1">"c18429"</definedName>
    <definedName name="IQ_OPT_TRANCHE_WTD_LIFE_OUT" hidden="1">"c18425"</definedName>
    <definedName name="IQ_OPT_TRANCHE_WTD_PRICE_EXER" hidden="1">"c18427"</definedName>
    <definedName name="IQ_OPT_TRANCHE_WTD_PRICE_OUT" hidden="1">"c18423"</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RGANIC_GROWTH_RATE" hidden="1">"c20429"</definedName>
    <definedName name="IQ_OTHER_ACCRUED_INT_PAYABLE_THRIFT" hidden="1">"c24908"</definedName>
    <definedName name="IQ_OTHER_ADDITIONS_ADJUSTED_ASSETS_THRIFT" hidden="1">"c25037"</definedName>
    <definedName name="IQ_OTHER_ADDITIONS_T1_THRIFT" hidden="1">"c25028"</definedName>
    <definedName name="IQ_OTHER_ADDITIONS_T2_THRIFT" hidden="1">"c25044"</definedName>
    <definedName name="IQ_OTHER_ADJUSTMENTS_SAVINGS_ASSOCIATION_THRIFT" hidden="1">"c25018"</definedName>
    <definedName name="IQ_OTHER_AMORT_CM" hidden="1">"c5566"</definedName>
    <definedName name="IQ_OTHER_AOCI_THRIFT" hidden="1">"c24923"</definedName>
    <definedName name="IQ_OTHER_ASSETS_ADJUSTED_NCOS_TOTAL_THRIFT" hidden="1">"c25227"</definedName>
    <definedName name="IQ_OTHER_ASSETS_CM" hidden="1">"c862"</definedName>
    <definedName name="IQ_OTHER_ASSETS_FDIC" hidden="1">"c6338"</definedName>
    <definedName name="IQ_OTHER_ASSETS_GVA_CHARGE_OFFS_THRIFT" hidden="1">"c25142"</definedName>
    <definedName name="IQ_OTHER_ASSETS_GVA_RECOVERIES_THRIFT" hidden="1">"c25165"</definedName>
    <definedName name="IQ_OTHER_ASSETS_GVA_THRIFT" hidden="1">"c24893"</definedName>
    <definedName name="IQ_OTHER_ASSETS_SVA_PROVISIONS_TRANSFERS_FROM_GVA_TOTAL_THRIFT" hidden="1">"c25196"</definedName>
    <definedName name="IQ_OTHER_ASSETS_THRIFT" hidden="1">"c24892"</definedName>
    <definedName name="IQ_OTHER_BALANCE_CHANGES_OTHER_MORTGAGE_BACKED_SEC_THRIFT" hidden="1">"c25316"</definedName>
    <definedName name="IQ_OTHER_BALANCE_CHANGES_PASS_THROUGH_MORTGAGE_BACKED_SEC_THRIFT" hidden="1">"c25313"</definedName>
    <definedName name="IQ_OTHER_BANK_OWNED_LIFE_INSURANCE_THRIFT" hidden="1">"c24886"</definedName>
    <definedName name="IQ_OTHER_BORROWED_FUNDS_FDIC" hidden="1">"c6345"</definedName>
    <definedName name="IQ_OTHER_BORROWINGS_AMOUNTS_NETTED_THRIFT" hidden="1">"c25546"</definedName>
    <definedName name="IQ_OTHER_BORROWINGS_LESS_THAN_1_YR_TOTAL_ASSETS_THRIFT" hidden="1">"c25705"</definedName>
    <definedName name="IQ_OTHER_BORROWINGS_LEVEL_1_THRIFT" hidden="1">"c25542"</definedName>
    <definedName name="IQ_OTHER_BORROWINGS_LEVEL_2_THRIFT" hidden="1">"c25543"</definedName>
    <definedName name="IQ_OTHER_BORROWINGS_LEVEL_3_THRIFT" hidden="1">"c25544"</definedName>
    <definedName name="IQ_OTHER_BORROWINGS_THRIFT" hidden="1">"c24904"</definedName>
    <definedName name="IQ_OTHER_BORROWINGS_TOTAL_AFTER_NETTING_THRIFT" hidden="1">"c25547"</definedName>
    <definedName name="IQ_OTHER_BORROWINGS_TOTAL_BEFORE_NETTING_THRIFT" hidden="1">"c25545"</definedName>
    <definedName name="IQ_OTHER_BROKERED_TIME_DEPOSITS_THRIFT" hidden="1">"c25006"</definedName>
    <definedName name="IQ_OTHER_CA_SUPPL_CM" hidden="1">"c871"</definedName>
    <definedName name="IQ_OTHER_CL_SUPPL_CM" hidden="1">"c880"</definedName>
    <definedName name="IQ_OTHER_COMMON_PREFERRED_STOCKS_ALL_OTHER_ACCOUNTS_THRIFT" hidden="1">"c25434"</definedName>
    <definedName name="IQ_OTHER_COMMON_PREFERRED_STOCKS_EMPLOYEE_BENEFIT_RETIREMENT_RELATED_ACCOUNTS_THRIFT" hidden="1">"c25418"</definedName>
    <definedName name="IQ_OTHER_COMMON_PREFERRED_STOCKS_PERSONAL_TRUST_AGENCY_INV_MANAGEMENT_ACCOUNTS_THRIFT" hidden="1">"c25402"</definedName>
    <definedName name="IQ_OTHER_COMPREHENSIVE_INCOME_FDIC" hidden="1">"c6503"</definedName>
    <definedName name="IQ_OTHER_COMPREHENSIVE_INCOME_SAVINGS_ASSOCIATION_THRIFT" hidden="1">"c25016"</definedName>
    <definedName name="IQ_OTHER_CONSTRUCTION_LOANS_GROSS_LOANS_THRIFT" hidden="1">"c25728"</definedName>
    <definedName name="IQ_OTHER_CONSTRUCTION_LOANS_RISK_BASED_CAPITAL_THRIFT" hidden="1">"c25713"</definedName>
    <definedName name="IQ_OTHER_CONSUMER_INC_LEASE_RECEIVABLES_THRIFT" hidden="1">"c24865"</definedName>
    <definedName name="IQ_OTHER_CONTINGENT_LIABILITIES_THRIFT" hidden="1">"c25621"</definedName>
    <definedName name="IQ_OTHER_CREDIT_CARD_LINES_UNUSED_FFIEC" hidden="1">"c25863"</definedName>
    <definedName name="IQ_OTHER_DEBT_SEC_DOM_AFS_AMORT_COST_FFIEC" hidden="1">"c20503"</definedName>
    <definedName name="IQ_OTHER_DEBT_SEC_DOM_AFS_FAIR_VAL_FFIEC" hidden="1">"c20468"</definedName>
    <definedName name="IQ_OTHER_DEBT_SEC_FOREIGN_AFS_AMORT_COST_FFIEC" hidden="1">"c20504"</definedName>
    <definedName name="IQ_OTHER_DEBT_SEC_FOREIGN_AFS_FAIR_VAL_FFIEC" hidden="1">"c20469"</definedName>
    <definedName name="IQ_OTHER_DEBT_SECURITIES_DOM_HTM_AMORT_COST_FFIEC" hidden="1">"c20451"</definedName>
    <definedName name="IQ_OTHER_DEBT_SECURITIES_DOM_HTM_FAIR_VAL_FFIEC" hidden="1">"c20486"</definedName>
    <definedName name="IQ_OTHER_DEBT_SECURITIES_FOREIGN_HTM_AMORT_COST_FFIEC" hidden="1">"c20452"</definedName>
    <definedName name="IQ_OTHER_DEBT_SECURITIES_FOREIGN_HTM_FAIR_VAL_FFIEC" hidden="1">"c20487"</definedName>
    <definedName name="IQ_OTHER_DEDUCTIONS_ADJUSTED_ASSETS_THRIFT" hidden="1">"c25034"</definedName>
    <definedName name="IQ_OTHER_DEDUCTIONS_T1_THRIFT" hidden="1">"c25025"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LIGIBLE_0_PCT_RISK_WEIGHT_THRIFT" hidden="1">"c25054"</definedName>
    <definedName name="IQ_OTHER_ELIGIBLE_20_PCT_RISK_WEIGHT_THRIFT" hidden="1">"c25061"</definedName>
    <definedName name="IQ_OTHER_ELIGIBLE_50_PCT_RISK_WEIGHT_THRIFT" hidden="1">"c25068"</definedName>
    <definedName name="IQ_OTHER_EQUITY_CAPITAL_COMPONENTS_THRIFT" hidden="1">"c24924"</definedName>
    <definedName name="IQ_OTHER_EQUITY_CM" hidden="1">"c888"</definedName>
    <definedName name="IQ_OTHER_EQUITY_INSTRUMENTS_T2_THRIFT" hidden="1">"c25042"</definedName>
    <definedName name="IQ_OTHER_EQUITY_INV_NOT_CARRIED_FV_THRIFT" hidden="1">"c24881"</definedName>
    <definedName name="IQ_OTHER_FEES_CHARGES_THRIFT" hidden="1">"c24768"</definedName>
    <definedName name="IQ_OTHER_FIDUCIARY_ACCOUNTS_INC_THRIFT" hidden="1">"c24808"</definedName>
    <definedName name="IQ_OTHER_FIDUCIARY_ACCOUNTS_MANAGED_ASSETS_THRIFT" hidden="1">"c25355"</definedName>
    <definedName name="IQ_OTHER_FIDUCIARY_ACCOUNTS_NONMANAGED_ASSETS_THRIFT" hidden="1">"c25376"</definedName>
    <definedName name="IQ_OTHER_FIDUCIARY_ACCOUNTS_NUMBER_MANAGED_ACCOUNTS_THRIFT" hidden="1">"c25366"</definedName>
    <definedName name="IQ_OTHER_FIDUCIARY_ACCOUNTS_NUMBER_NONMANAGED_ACCOUNTS_THRIFT" hidden="1">"c25388"</definedName>
    <definedName name="IQ_OTHER_FIDUCIARY_ACCOUNTS_RELATED_SERVICES_GROSS_LOSSES_MANAGED_ACCOUNTS_THRIFT" hidden="1">"c25464"</definedName>
    <definedName name="IQ_OTHER_FIDUCIARY_ACCOUNTS_RELATED_SERVICES_GROSS_LOSSES_NONMANAGED_ACCOUNTS_THRIFT" hidden="1">"c25469"</definedName>
    <definedName name="IQ_OTHER_FIDUCIARY_ACCOUNTS_RELATED_SERVICES_RECOVERIES_THRIFT" hidden="1">"c25474"</definedName>
    <definedName name="IQ_OTHER_FIDUCIARY_RELATED_SERVICES_INC_THRIFT" hidden="1">"c24810"</definedName>
    <definedName name="IQ_OTHER_FINANCE_ACT_CM" hidden="1">"c895"</definedName>
    <definedName name="IQ_OTHER_FINANCE_ACT_SUPPL_CM" hidden="1">"c901"</definedName>
    <definedName name="IQ_OTHER_INSURANCE_FEES_FDIC" hidden="1">"c6672"</definedName>
    <definedName name="IQ_OTHER_INT_EARNING_DEPOSITS_THRIFT" hidden="1">"c24820"</definedName>
    <definedName name="IQ_OTHER_INTAN_CM" hidden="1">"c909"</definedName>
    <definedName name="IQ_OTHER_INTANGIBLE_FDIC" hidden="1">"c6337"</definedName>
    <definedName name="IQ_OTHER_INV_SEC_INV_SEC_THRIFT" hidden="1">"c25675"</definedName>
    <definedName name="IQ_OTHER_INV_SEC_THRIFT" hidden="1">"c24826"</definedName>
    <definedName name="IQ_OTHER_INVEST_ACT_CM" hidden="1">"c918"</definedName>
    <definedName name="IQ_OTHER_INVEST_ACT_SUPPL_CM" hidden="1">"c924"</definedName>
    <definedName name="IQ_OTHER_LIAB_CM" hidden="1">"c932"</definedName>
    <definedName name="IQ_OTHER_LIAB_LT_CM" hidden="1">"c937"</definedName>
    <definedName name="IQ_OTHER_LIABILITIES_DEFERRED_INCOME_THRIFT" hidden="1">"c24912"</definedName>
    <definedName name="IQ_OTHER_LIABILITIES_FDIC" hidden="1">"c6347"</definedName>
    <definedName name="IQ_OTHER_LIABILITIES_THRIFT" hidden="1">"c24905"</definedName>
    <definedName name="IQ_OTHER_LINES_CREDIT_THRIFT" hidden="1">"c25611"</definedName>
    <definedName name="IQ_OTHER_LOANS_CHARGE_OFFS_FDIC" hidden="1">"c6601"</definedName>
    <definedName name="IQ_OTHER_LOANS_FOREIGN_FDIC" hidden="1">"c6446"</definedName>
    <definedName name="IQ_OTHER_LOANS_LEASES_FDIC" hidden="1">"c6322"</definedName>
    <definedName name="IQ_OTHER_LOANS_LEASES_GROSS_LOANS_THRIFT" hidden="1">"c25735"</definedName>
    <definedName name="IQ_OTHER_LOANS_LEASES_RISK_BASED_CAPITAL_THRIFT" hidden="1">"c25720"</definedName>
    <definedName name="IQ_OTHER_LOANS_NET_CHARGE_OFFS_FDIC" hidden="1">"c6639"</definedName>
    <definedName name="IQ_OTHER_LOANS_RECOVERIES_FDIC" hidden="1">"c6620"</definedName>
    <definedName name="IQ_OTHER_LOANS_TOTAL_FDIC" hidden="1">"c6432"</definedName>
    <definedName name="IQ_OTHER_LT_ASSETS_CM" hidden="1">"c948"</definedName>
    <definedName name="IQ_OTHER_MBS_AFS_AMORT_COST_FFIEC" hidden="1">"c20498"</definedName>
    <definedName name="IQ_OTHER_MBS_AFS_FAIR_VAL_FFIEC" hidden="1">"c20463"</definedName>
    <definedName name="IQ_OTHER_MBS_EXCLUDING_BONDS_THRIFT" hidden="1">"c24832"</definedName>
    <definedName name="IQ_OTHER_MBS_HTM_AMORT_COST_FFIEC" hidden="1">"c20446"</definedName>
    <definedName name="IQ_OTHER_MBS_HTM_FAIR_VAL_FFIEC" hidden="1">"c20481"</definedName>
    <definedName name="IQ_OTHER_MBS_THRIFT" hidden="1">"c24835"</definedName>
    <definedName name="IQ_OTHER_NO_NINT_INCOME_THRIFT" hidden="1">"c24780"</definedName>
    <definedName name="IQ_OTHER_NON_INT_EXP_FDIC" hidden="1">"c6578"</definedName>
    <definedName name="IQ_OTHER_NON_INT_EXP_THRIFT" hidden="1">"c24792"</definedName>
    <definedName name="IQ_OTHER_NON_INT_EXPENSE_FDIC" hidden="1">"c6679"</definedName>
    <definedName name="IQ_OTHER_NON_INT_INC_FDIC" hidden="1">"c6676"</definedName>
    <definedName name="IQ_OTHER_NON_INT_INCOME_ADJUSTED_OPERATING_INCOME_THRIFT" hidden="1">"c25691"</definedName>
    <definedName name="IQ_OTHER_NON_OPER_EXP_CM" hidden="1">"c957"</definedName>
    <definedName name="IQ_OTHER_NON_OPER_EXP_SUPPL_CM" hidden="1">"c962"</definedName>
    <definedName name="IQ_OTHER_NOTES_BONDS_ALL_OTHER_ACCOUNTS_THRIFT" hidden="1">"c25432"</definedName>
    <definedName name="IQ_OTHER_NOTES_BONDS_EMPLOYEE_BENEFIT_RETIREMENT_RELATED_ACCOUNTS_THRIFT" hidden="1">"c25416"</definedName>
    <definedName name="IQ_OTHER_NOTES_BONDS_PERSONAL_TRUST_AGENCY_INV_MANAGEMENT_ACCOUNTS_THRIFT" hidden="1">"c25400"</definedName>
    <definedName name="IQ_OTHER_OFF_BS_LIAB_FDIC" hidden="1">"c6533"</definedName>
    <definedName name="IQ_OTHER_OPER_ACT_CM" hidden="1">"c985"</definedName>
    <definedName name="IQ_OTHER_OPER_CM" hidden="1">"c990"</definedName>
    <definedName name="IQ_OTHER_OPER_SUPPL_CM" hidden="1">"c994"</definedName>
    <definedName name="IQ_OTHER_OPER_TOT_CM" hidden="1">"c1000"</definedName>
    <definedName name="IQ_OTHER_OPERATING_EXPENSES_ADJUSTED_OPERATING_INCOME_THRIFT" hidden="1">"c25687"</definedName>
    <definedName name="IQ_OTHER_OPERATING_EXPENSES_AVG_ASSETS_THRIFT" hidden="1">"c25664"</definedName>
    <definedName name="IQ_OTHER_PASS_THROUGH_THRIFT" hidden="1">"c24831"</definedName>
    <definedName name="IQ_OTHER_PML_SECURED_FIRST_LIEN_1_4_DWELLING_UNITS_DUE_30_89_THRIFT" hidden="1">"c25242"</definedName>
    <definedName name="IQ_OTHER_PML_SECURED_FIRST_LIEN_1_4_DWELLING_UNITS_DUE_90_THRIFT" hidden="1">"c25263"</definedName>
    <definedName name="IQ_OTHER_PML_SECURED_FIRST_LIEN_1_4_DWELLING_UNITS_NON_ACCRUAL_THRIFT" hidden="1">"c25284"</definedName>
    <definedName name="IQ_OTHER_PML_SECURED_JUNIOR_LIEN_1_4_DWELLING_UNITS_DUE_30_89_THRIFT" hidden="1">"c25243"</definedName>
    <definedName name="IQ_OTHER_PML_SECURED_JUNIOR_LIEN_1_4_DWELLING_UNITS_DUE_90_THRIFT" hidden="1">"c25264"</definedName>
    <definedName name="IQ_OTHER_PML_SECURED_JUNIOR_LIEN_1_4_DWELLING_UNITS_NON_ACCRUAL_THRIFT" hidden="1">"c25285"</definedName>
    <definedName name="IQ_OTHER_RE_OWNED_FDIC" hidden="1">"c6330"</definedName>
    <definedName name="IQ_OTHER_RENTAL" hidden="1">"c26971"</definedName>
    <definedName name="IQ_OTHER_REPOSSESSED_ASSETS_ADJUSTED_NCOS_TOTAL_THRIFT" hidden="1">"c25224"</definedName>
    <definedName name="IQ_OTHER_REPOSSESSED_ASSETS_GVA_CHARGE_OFFS_THRIFT" hidden="1">"c25139"</definedName>
    <definedName name="IQ_OTHER_REPOSSESSED_ASSETS_SVA_PROVISIONS_TRANSFERS_FROM_GVA_TOTAL_THRIFT" hidden="1">"c25193"</definedName>
    <definedName name="IQ_OTHER_RESIDUAL_INTERESTS_THRIFT" hidden="1">"c24940"</definedName>
    <definedName name="IQ_OTHER_REV_CM" hidden="1">"c1011"</definedName>
    <definedName name="IQ_OTHER_REV_SUPPL_CM" hidden="1">"c1016"</definedName>
    <definedName name="IQ_OTHER_SAVINGS_DEPOSITS_FDIC" hidden="1">"c6554"</definedName>
    <definedName name="IQ_OTHER_SERVICE_CHARGES_COMM_FEE_DOM_FFIEC" hidden="1">"c25822"</definedName>
    <definedName name="IQ_OTHER_SHORT_TERM_OBLIGATIONS_ALL_OTHER_ACCOUNTS_THRIFT" hidden="1">"c25431"</definedName>
    <definedName name="IQ_OTHER_SHORT_TERM_OBLIGATIONS_EMPLOYEE_BENEFIT_RETIREMENT_RELATED_ACCOUNTS_THRIFT" hidden="1">"c25415"</definedName>
    <definedName name="IQ_OTHER_SHORT_TERM_OBLIGATIONS_PERSONAL_TRUST_AGENCY_INV_MANAGEMENT_ACCOUNTS_THRIFT" hidden="1">"c25399"</definedName>
    <definedName name="IQ_OTHER_TEMP_IMPAIR_LOSS_HTM_AFS_FFIEC" hidden="1">"c25845"</definedName>
    <definedName name="IQ_OTHER_TIME_DEPOSITS_THRIFT" hidden="1">"c25569"</definedName>
    <definedName name="IQ_OTHER_TRANSACTIONS_FDIC" hidden="1">"c6504"</definedName>
    <definedName name="IQ_OTHER_UNUSED_COMMITMENTS_FDIC" hidden="1">"c6530"</definedName>
    <definedName name="IQ_OTHER_UNUSUAL_CM" hidden="1">"c1561"</definedName>
    <definedName name="IQ_OTHER_UNUSUAL_SUPPL_CM" hidden="1">"c1496"</definedName>
    <definedName name="IQ_OUTSTANDING_BALANCE_CONTRACTUAL_PURCHASED_CREDIT_IMPAIRED_LOANS_THRIFT" hidden="1">"c25237"</definedName>
    <definedName name="IQ_OUTSTANDING_CHECKS_DRAWN_AGAINST_FHLBS_FEDERAL_RESERVE_BANKS_THRIFT" hidden="1">"c25571"</definedName>
    <definedName name="IQ_OUTSTANDING_COMMITMENTS_LOANS_CLOSED_LOANS_IN_PROCESS_MORTGAGE_CONSTRUCTION_LOANS_THRIFT" hidden="1">"c25591"</definedName>
    <definedName name="IQ_OUTSTANDING_COMMITMENTS_LOANS_CLOSED_LOANS_IN_PROCESS_NON_MORTGAGE_LOANS_THRIFT" hidden="1">"c25593"</definedName>
    <definedName name="IQ_OUTSTANDING_COMMITMENTS_LOANS_CLOSED_LOANS_IN_PROCESS_OTHER_MORTGAGE_LOANS_THRIFT" hidden="1">"c25592"</definedName>
    <definedName name="IQ_OUTSTANDING_COMMITMENTS_ORIGINATE_MORTGAGE_LOANS_SECURED_1_4_DWELLING_UNITS_THRIFT" hidden="1">"c25595"</definedName>
    <definedName name="IQ_OUTSTANDING_COMMITMENTS_ORIGINATE_MORTGAGE_LOANS_SECURED_ALL_OTHER_RE_THRIFT" hidden="1">"c25597"</definedName>
    <definedName name="IQ_OUTSTANDING_COMMITMENTS_ORIGINATE_MORTGAGE_LOANS_SECURED_MULTIFAMILY_5_MORE_DWELLING_UNITS_THRIFT" hidden="1">"c25596"</definedName>
    <definedName name="IQ_OUTSTANDING_COMMITMENTS_ORIGINATE_MORTGAGE_LOANS_SECURED_RE_THRIFT" hidden="1">"c25594"</definedName>
    <definedName name="IQ_OUTSTANDING_COMMITMENTS_ORIGINATE_NON_MORTGAGE_LOANS_THRIFT" hidden="1">"c25598"</definedName>
    <definedName name="IQ_OUTSTANDING_COMMITMENTS_PURCHASE_INV_SEC_THRIFT" hidden="1">"c25603"</definedName>
    <definedName name="IQ_OUTSTANDING_COMMITMENTS_PURCHASE_LOANS_THRIFT" hidden="1">"c25599"</definedName>
    <definedName name="IQ_OUTSTANDING_COMMITMENTS_PURCHASE_MORTGAGE_BACKED_SEC_THRIFT" hidden="1">"c25601"</definedName>
    <definedName name="IQ_OUTSTANDING_COMMITMENTS_SELL_INV_SEC_THRIFT" hidden="1">"c25604"</definedName>
    <definedName name="IQ_OUTSTANDING_COMMITMENTS_SELL_LOANS_THRIFT" hidden="1">"c25600"</definedName>
    <definedName name="IQ_OUTSTANDING_COMMITMENTS_SELL_MORTGAGE_BACKED_SEC_THRIFT" hidden="1">"c25602"</definedName>
    <definedName name="IQ_OUTSTANDING_COMMITMENTS_UNDISBURSED_BALANCE_LOANS_CLOSED_THRIFT" hidden="1">"c25590"</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DJUSTED_OPERATING_INCOME_THRIFT" hidden="1">"c25684"</definedName>
    <definedName name="IQ_OVERHEAD_EXP_AVG_ASSETS_THRIFT" hidden="1">"c25652"</definedName>
    <definedName name="IQ_OVERHEAD_EXP_REVENUES_THRIFT" hidden="1">"c25683"</definedName>
    <definedName name="IQ_OVERHEAD_LESS_NON_INT_INCOME_ADJUSTED_OPERATING_INCOME_THRIFT" hidden="1">"c25692"</definedName>
    <definedName name="IQ_OVERHEAD_LESS_NON_INT_INCOME_AVG_ASSETS_THRIFT" hidden="1">"c25665"</definedName>
    <definedName name="IQ_PARTICIPATION_POOLS_RESIDENTIAL_MORTGAGES_FDIC" hidden="1">"c6403"</definedName>
    <definedName name="IQ_PASS_THROUGH_MBS_THRIFT" hidden="1">"c24829"</definedName>
    <definedName name="IQ_PASSBOOK_ACCOUNTS_INC_NONDEMAND_ESCROWS_THRIFT" hidden="1">"c25000"</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LOANS_GROSS_LOANS_THRIFT" hidden="1">"c25737"</definedName>
    <definedName name="IQ_PERCENT_ASSETS_TEST_THRIFT" hidden="1">"c25587"</definedName>
    <definedName name="IQ_PERCENT_INSURED_FDIC" hidden="1">"c6374"</definedName>
    <definedName name="IQ_PERIODDATE_FDIC" hidden="1">"c13646"</definedName>
    <definedName name="IQ_PERIODDATE_THRIFT" hidden="1">"c25897"</definedName>
    <definedName name="IQ_PERMANENT_1_4_DWELLING_UNITS_ALL_OTHER_SECURED_FIRST_LIENS_THRIFT" hidden="1">"c24844"</definedName>
    <definedName name="IQ_PERMANENT_1_4_DWELLING_UNITS_ALL_OTHER_SECURED_JUNIOR_LIENS_THRIFT" hidden="1">"c24845"</definedName>
    <definedName name="IQ_PERMANENT_1_4_DWELLING_UNITS_REVOLVING_OPEN_END_LOANS_THRIFT" hidden="1">"c24843"</definedName>
    <definedName name="IQ_PERMANENT_LAND_THRIFT" hidden="1">"c24848"</definedName>
    <definedName name="IQ_PERMANENT_LOANS_SECURED_1_4_DWELLING_UNITS_FORECLOSED_DURING_QUARTER_THRIFT" hidden="1">"c25232"</definedName>
    <definedName name="IQ_PERMANENT_LOANS_SECURED_LAND_FORECLOSED_DURING_QUARTER_THRIFT" hidden="1">"c25235"</definedName>
    <definedName name="IQ_PERMANENT_LOANS_SECURED_MULTIFAMILY_5_MORE_DWELLING_UNITS_FORECLOSED_DURING_QUARTER_THRIFT" hidden="1">"c25233"</definedName>
    <definedName name="IQ_PERMANENT_LOANS_SECURED_NONRES_EXCEPT_LAND_FORECLOSED_DURING_QUARTER_THRIFT" hidden="1">"c25234"</definedName>
    <definedName name="IQ_PERMANENT_MORTGAGE_LOANS_THRIFT" hidden="1">"c24842"</definedName>
    <definedName name="IQ_PERMANENT_MULTIFAMILY_5_MORE_DWELLING_UNITS_THRIFT" hidden="1">"c24846"</definedName>
    <definedName name="IQ_PERMANENT_NONRES_PROPERTY_EXCEPT_LAND_THRIFT" hidden="1">"c24847"</definedName>
    <definedName name="IQ_PERPETUAL_PREF_STOCK_THRIFT" hidden="1">"c24914"</definedName>
    <definedName name="IQ_PERSON_INCOME" hidden="1">"c20954"</definedName>
    <definedName name="IQ_PERSONAL_CURRENT_TAXES" hidden="1">"c20956"</definedName>
    <definedName name="IQ_PERSONAL_DISPOSABLE_INCOME" hidden="1">"c20957"</definedName>
    <definedName name="IQ_PERSONAL_INCOME_ASSETS" hidden="1">"c20958"</definedName>
    <definedName name="IQ_PERSONAL_INCOME_ASSETS_DIVIDEND" hidden="1">"c20959"</definedName>
    <definedName name="IQ_PERSONAL_INCOME_ASSETS_INTEREST" hidden="1">"c20960"</definedName>
    <definedName name="IQ_PERSONAL_INCOME_CHAINED_DOLLARS" hidden="1">"c20961"</definedName>
    <definedName name="IQ_PERSONAL_INCOME_COMPENSATION" hidden="1">"c20962"</definedName>
    <definedName name="IQ_PERSONAL_INCOME_EMPLOYER_GOVT_INSURANCE_CONTRIBUTION" hidden="1">"c20963"</definedName>
    <definedName name="IQ_PERSONAL_INCOME_EMPLOYER_PENSION_CONTRIBUTION" hidden="1">"c20964"</definedName>
    <definedName name="IQ_PERSONAL_INCOME_EX_TRANSFER_RECEIPTS" hidden="1">"c20965"</definedName>
    <definedName name="IQ_PERSONAL_INCOME_GOVT_CONTRIBUTION_SOCIAL_INS" hidden="1">"c20966"</definedName>
    <definedName name="IQ_PERSONAL_INCOME_GOVT_SOCIAL_BENEFITS" hidden="1">"c20967"</definedName>
    <definedName name="IQ_PERSONAL_INCOME_GOVT_SOCIAL_BENEFITS_FAMILY" hidden="1">"c20968"</definedName>
    <definedName name="IQ_PERSONAL_INCOME_GOVT_SOCIAL_BENEFITS_OTHER" hidden="1">"c20969"</definedName>
    <definedName name="IQ_PERSONAL_INCOME_GOVT_SOCIAL_BENEFITS_UNEMPLOYMENT" hidden="1">"c20970"</definedName>
    <definedName name="IQ_PERSONAL_INCOME_GOVT_SOCIAL_BENEFITS_VETERANS" hidden="1">"c20971"</definedName>
    <definedName name="IQ_PERSONAL_INCOME_GOVT_SOCIAL_BENEFITS_WELFARE" hidden="1">"c20972"</definedName>
    <definedName name="IQ_PERSONAL_INCOME_PCT_CHANGE" hidden="1">"c20973"</definedName>
    <definedName name="IQ_PERSONAL_INCOME_PCT_CHANGE_CHAINED_DOLLARS" hidden="1">"c20974"</definedName>
    <definedName name="IQ_PERSONAL_INCOME_PER_CAPITA" hidden="1">"c20975"</definedName>
    <definedName name="IQ_PERSONAL_INCOME_PER_CAPITA_CHAINED_DOLLARS" hidden="1">"c20976"</definedName>
    <definedName name="IQ_PERSONAL_INCOME_PROPIETOR" hidden="1">"c20977"</definedName>
    <definedName name="IQ_PERSONAL_INCOME_PROPIETOR_FARM" hidden="1">"c20978"</definedName>
    <definedName name="IQ_PERSONAL_INCOME_PROPIETOR_NONFARM" hidden="1">"c20979"</definedName>
    <definedName name="IQ_PERSONAL_INCOME_RENTAL" hidden="1">"c20980"</definedName>
    <definedName name="IQ_PERSONAL_INCOME_TRANSFER_RECEIPTS" hidden="1">"c20981"</definedName>
    <definedName name="IQ_PERSONAL_INCOME_TRANSFER_RECEIPTS_OTHER" hidden="1">"c20982"</definedName>
    <definedName name="IQ_PERSONAL_INCOME_WAGE_SUPPLEMENTS" hidden="1">"c20983"</definedName>
    <definedName name="IQ_PERSONAL_INCOME_WAGES" hidden="1">"c20984"</definedName>
    <definedName name="IQ_PERSONAL_INCOME_WAGES_GOVT" hidden="1">"c20985"</definedName>
    <definedName name="IQ_PERSONAL_INCOME_WAGES_PRIVATE_INDUSTRY" hidden="1">"c20986"</definedName>
    <definedName name="IQ_PERSONAL_INTEREST_PAYMENTS" hidden="1">"c20987"</definedName>
    <definedName name="IQ_PERSONAL_OUTLAYS" hidden="1">"c20988"</definedName>
    <definedName name="IQ_PERSONAL_SAVINGS" hidden="1">"c20989"</definedName>
    <definedName name="IQ_PERSONAL_SAVINGS_PCT_INCOME" hidden="1">"c20990"</definedName>
    <definedName name="IQ_PERSONAL_TRANSFER_PAYMENTS" hidden="1">"c20991"</definedName>
    <definedName name="IQ_PERSONAL_TRANSFER_PAYMENTS_GOVT" hidden="1">"c20992"</definedName>
    <definedName name="IQ_PERSONAL_TRANSFER_PAYMENTS_WORLD" hidden="1">"c20993"</definedName>
    <definedName name="IQ_PERSONAL_TRUST_AGENCY_ACCOUNTS_GROSS_LOSSES_MANAGED_ACCOUNTS_THRIFT" hidden="1">"c25461"</definedName>
    <definedName name="IQ_PERSONAL_TRUST_AGENCY_ACCOUNTS_GROSS_LOSSES_NONMANAGED_ACCOUNTS_THRIFT" hidden="1">"c25466"</definedName>
    <definedName name="IQ_PERSONAL_TRUST_AGENCY_ACCOUNTS_INC_THRIFT" hidden="1">"c24801"</definedName>
    <definedName name="IQ_PERSONAL_TRUST_AGENCY_ACCOUNTS_MANAGED_ASSETS_THRIFT" hidden="1">"c25347"</definedName>
    <definedName name="IQ_PERSONAL_TRUST_AGENCY_ACCOUNTS_NONMANAGED_ASSETS_THRIFT" hidden="1">"c25368"</definedName>
    <definedName name="IQ_PERSONAL_TRUST_AGENCY_ACCOUNTS_NUMBER_MANAGED_ACCOUNTS_THRIFT" hidden="1">"c25358"</definedName>
    <definedName name="IQ_PERSONAL_TRUST_AGENCY_ACCOUNTS_NUMBER_NONMANAGED_ACCOUNTS_THRIFT" hidden="1">"c25380"</definedName>
    <definedName name="IQ_PERSONAL_TRUST_AGENCY_ACCOUNTS_RECOVERIES_THRIFT" hidden="1">"c25471"</definedName>
    <definedName name="IQ_PERSONNEL_EXP_ADJUSTED_OPERATING_INCOME_THRIFT" hidden="1">"c25685"</definedName>
    <definedName name="IQ_PERSONNEL_EXP_AVG_ASSETS_THRIFT" hidden="1">"c25662"</definedName>
    <definedName name="IQ_PLEDGED_LOANS_THRIFT" hidden="1">"c24936"</definedName>
    <definedName name="IQ_PLEDGED_SECURITIES_FDIC" hidden="1">"c6401"</definedName>
    <definedName name="IQ_PLEDGED_SECURITIES_FFIEC" hidden="1">"c24743"</definedName>
    <definedName name="IQ_PLEDGED_TRADING_ASSETS_THRIFT" hidden="1">"c24937"</definedName>
    <definedName name="IQ_PML_SECURED_LAND_DUE_30_89_THRIFT" hidden="1">"c25246"</definedName>
    <definedName name="IQ_PML_SECURED_LAND_DUE_90_THRIFT" hidden="1">"c25267"</definedName>
    <definedName name="IQ_PML_SECURED_LAND_NON_ACCRUAL_THRIFT" hidden="1">"c25288"</definedName>
    <definedName name="IQ_PML_SECURED_MULTIFAMILY_5_MORE_DWELLING_UNITS_DUE_30_89_THRIFT" hidden="1">"c25244"</definedName>
    <definedName name="IQ_PML_SECURED_MULTIFAMILY_5_MORE_DWELLING_UNITS_DUE_90_THRIFT" hidden="1">"c25265"</definedName>
    <definedName name="IQ_PML_SECURED_MULTIFAMILY_5_MORE_DWELLING_UNITS_NON_ACCRUAL_THRIFT" hidden="1">"c25286"</definedName>
    <definedName name="IQ_PML_SECURED_NONRES_PROPERTY_EXCEPT_LAND_DUE_30_89_THRIFT" hidden="1">"c25245"</definedName>
    <definedName name="IQ_PML_SECURED_NONRES_PROPERTY_EXCEPT_LAND_DUE_90_THRIFT" hidden="1">"c25266"</definedName>
    <definedName name="IQ_PML_SECURED_NONRES_PROPERTY_EXCEPT_LAND_NON_ACCRUAL_THRIFT" hidden="1">"c25287"</definedName>
    <definedName name="IQ_POPULATION" hidden="1">"c20994"</definedName>
    <definedName name="IQ_POPULATION_FC" hidden="1">"c20995"</definedName>
    <definedName name="IQ_PORTFOLIO_INVESTMENT_NET" hidden="1">"c20996"</definedName>
    <definedName name="IQ_PORTFOLIO_SHARES" hidden="1">"c19116"</definedName>
    <definedName name="IQ_PRE_TAX_INCOME_FDIC" hidden="1">"c6581"</definedName>
    <definedName name="IQ_PREF_ISSUED_CM" hidden="1">"c1047"</definedName>
    <definedName name="IQ_PREF_OTHER_CM" hidden="1">"c1055"</definedName>
    <definedName name="IQ_PREF_REP_CM" hidden="1">"c1062"</definedName>
    <definedName name="IQ_PREFERRED_DEPOSITS_THRIFT" hidden="1">"c24996"</definedName>
    <definedName name="IQ_PREFERRED_FDIC" hidden="1">"c6349"</definedName>
    <definedName name="IQ_PREFERRED_STOCK_DIVIDENDS_DECLARED_SAVINGS_ASSOCIATION_THRIFT" hidden="1">"c25010"</definedName>
    <definedName name="IQ_PREMISES_EQUIPMENT_FDIC" hidden="1">"c6577"</definedName>
    <definedName name="IQ_PRETAX_RETURN_ASSETS_FDIC" hidden="1">"c6731"</definedName>
    <definedName name="IQ_PRICE_SALES" hidden="1">"c17552"</definedName>
    <definedName name="IQ_PRIMARY_EST_CONSOLIDATION" hidden="1">"c16246"</definedName>
    <definedName name="IQ_PRIMARY_EST_CONSOLIDATION_CIQ" hidden="1">"c16247"</definedName>
    <definedName name="IQ_PRIOR_PERIOD_ADJUSTMENTS_SAVINGS_ASSOCIATION_THRIFT" hidden="1">"c25017"</definedName>
    <definedName name="IQ_PRIVATELY_ISSUED_MORTGAGE_BACKED_SECURITIES_FDIC" hidden="1">"c6407"</definedName>
    <definedName name="IQ_PRIVATELY_ISSUED_MORTGAGE_PASS_THROUGHS_FDIC" hidden="1">"c6405"</definedName>
    <definedName name="IQ_PROVISION_LL_AVG_LOANS_THRIFT" hidden="1">"c25639"</definedName>
    <definedName name="IQ_PROVISION_LL_INT_BEARING_ASSETS_THRIFT" hidden="1">"c24783"</definedName>
    <definedName name="IQ_PROVISION_LL_NET_LOSSES_THRIFT" hidden="1">"c25640"</definedName>
    <definedName name="IQ_PROVISION_LL_NON_INT_BEARING_ASSETS_THRIFT" hidden="1">"c24784"</definedName>
    <definedName name="IQ_PROVISION_LOAN_LL_AVG_ASSETS_THRIFT" hidden="1">"c25785"</definedName>
    <definedName name="IQ_PROVISION_LOAN_LOSSES_AVG_ASSETS_THRIFT" hidden="1">"c25653"</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OTHER_MORTGAGE_BACKED_SEC_THRIFT" hidden="1">"c25314"</definedName>
    <definedName name="IQ_PURCHASES_PASS_THROUGH_MORTGAGE_BACKED_SEC_THRIFT" hidden="1">"c25311"</definedName>
    <definedName name="IQ_QTD" hidden="1">750000</definedName>
    <definedName name="IQ_QUALIFYING_MULTIFAMILY_RES_MORTGAGE_LOANS_ELIGIBLE_50_PCT_RISK_WEIGHT_THRIFT" hidden="1">"c25065"</definedName>
    <definedName name="IQ_QUALIFYING_SINGLE_FAMILY_RES_MORTGAGE_LOANS_ELIGIBLE_50_PCT_RISK_WEIGHT_THRIFT" hidden="1">"c25064"</definedName>
    <definedName name="IQ_QUALIFYING_SUB_DEBT_REDEEMABLE_PREFERRED_T2_THRIFT" hidden="1">"c25041"</definedName>
    <definedName name="IQ_RATE_COUNTRY" hidden="1">"c19247"</definedName>
    <definedName name="IQ_RATE_LEVEL" hidden="1">"c19251"</definedName>
    <definedName name="IQ_RATE_NAME" hidden="1">"c19249"</definedName>
    <definedName name="IQ_RATE_TERM" hidden="1">"c19248"</definedName>
    <definedName name="IQ_RATE_TYPE" hidden="1">"c19246"</definedName>
    <definedName name="IQ_RE_1_4_DWELLING_UNITS_REPOSSESSED_ASSETS_ADJUSTED_NCOS_TOTAL_THRIFT" hidden="1">"c25220"</definedName>
    <definedName name="IQ_RE_1_4_DWELLING_UNITS_REPOSSESSED_ASSETS_GVA_CHARGE_OFFS_THRIFT" hidden="1">"c25135"</definedName>
    <definedName name="IQ_RE_1_4_DWELLING_UNITS_REPOSSESSED_ASSETS_SVA_PROVISIONS_TRANSFERS_FROM_GVA_TOTAL_THRIFT" hidden="1">"c25189"</definedName>
    <definedName name="IQ_RE_ALL_OTHER_ACCOUNTS_THRIFT" hidden="1">"c25436"</definedName>
    <definedName name="IQ_RE_CONSTRUCTION_REPOSSESSED_ASSETS_ADJUSTED_NCOS_TOTAL_THRIFT" hidden="1">"c25219"</definedName>
    <definedName name="IQ_RE_CONSTRUCTION_REPOSSESSED_ASSETS_GVA_CHARGE_OFFS_THRIFT" hidden="1">"c25134"</definedName>
    <definedName name="IQ_RE_CONSTRUCTION_REPOSSESSED_ASSETS_SVA_PROVISIONS_TRANSFERS_FROM_GVA_TOTAL_THRIFT" hidden="1">"c25188"</definedName>
    <definedName name="IQ_RE_EMPLOYEE_BENEFIT_RETIREMENT_RELATED_ACCOUNTS_THRIFT" hidden="1">"c25420"</definedName>
    <definedName name="IQ_RE_FORECLOSURE_FDIC" hidden="1">"c6332"</definedName>
    <definedName name="IQ_RE_HELD_INV_ADJUSTED_NCOS_THRIFT" hidden="1">"c25225"</definedName>
    <definedName name="IQ_RE_HELD_INV_GVA_CHARGE_OFFS_THRIFT" hidden="1">"c25140"</definedName>
    <definedName name="IQ_RE_HELD_INV_SVA_PROVISIONS_TRANSFERS_FROM_GVA_THRIFT" hidden="1">"c25194"</definedName>
    <definedName name="IQ_RE_HELD_INV_THRIFT" hidden="1">"c24878"</definedName>
    <definedName name="IQ_RE_INVEST_FDIC" hidden="1">"c6331"</definedName>
    <definedName name="IQ_RE_LAND_REPOSSESSED_ASSETS_ADJUSTED_NCOS_TOTAL_THRIFT" hidden="1">"c25223"</definedName>
    <definedName name="IQ_RE_LAND_REPOSSESSED_ASSETS_GVA_CHARGE_OFFS_THRIFT" hidden="1">"c25138"</definedName>
    <definedName name="IQ_RE_LAND_REPOSSESSED_ASSETS_SVA_PROVISIONS_TRANSFERS_FROM_GVA_TOTAL_THRIFT" hidden="1">"c25192"</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DUE_30_89_FFIEC" hidden="1">"c25826"</definedName>
    <definedName name="IQ_RE_LOANS_DUE_90_FFIEC" hidden="1">"c25827"</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NON_ACCRUAL_FFIEC" hidden="1">"c25828"</definedName>
    <definedName name="IQ_RE_LOANS_SECURED_1_4_FAMILY_GROSS_LOANS_THRIFT" hidden="1">"c25722"</definedName>
    <definedName name="IQ_RE_LOANS_SECURED_1_4_FAMILY_RISK_BASED_CAPITAL_THRIFT" hidden="1">"c25707"</definedName>
    <definedName name="IQ_RE_LOANS_SECURED_LAND_GROSS_LOANS_THRIFT" hidden="1">"c25731"</definedName>
    <definedName name="IQ_RE_LOANS_SECURED_LAND_RISK_BASED_CAPITAL_THRIFT" hidden="1">"c25716"</definedName>
    <definedName name="IQ_RE_MORTGAGES_ALL_OTHER_ACCOUNTS_THRIFT" hidden="1">"c25435"</definedName>
    <definedName name="IQ_RE_MORTGAGES_EMPLOYEE_BENEFIT_RETIREMENT_RELATED_ACCOUNTS_THRIFT" hidden="1">"c25419"</definedName>
    <definedName name="IQ_RE_MORTGAGES_PERSONAL_TRUST_AGENCY_INV_MANAGEMENT_ACCOUNTS_THRIFT" hidden="1">"c25403"</definedName>
    <definedName name="IQ_RE_MULTIFAMILY_5_MORE_DWELLING_UNITS_REPOSSESSED_ASSETS_ADJUSTED_NCOS_TOTAL_THRIFT" hidden="1">"c25221"</definedName>
    <definedName name="IQ_RE_MULTIFAMILY_5_MORE_DWELLING_UNITS_REPOSSESSED_ASSETS_GVA_CHARGE_OFFS_THRIFT" hidden="1">"c25136"</definedName>
    <definedName name="IQ_RE_MULTIFAMILY_5_MORE_DWELLING_UNITS_REPOSSESSED_ASSETS_SVA_PROVISIONS_TRANSFERS_FROM_GVA_TOTAL_THRIFT" hidden="1">"c25190"</definedName>
    <definedName name="IQ_RE_NONRES_EXCEPT_LAND_REPOSSESSED_ASSETS_ADJUSTED_NCOS_TOTAL_THRIFT" hidden="1">"c25222"</definedName>
    <definedName name="IQ_RE_NONRES_EXCEPT_LAND_REPOSSESSED_ASSETS_GVA_CHARGE_OFFS_THRIFT" hidden="1">"c25137"</definedName>
    <definedName name="IQ_RE_NONRES_EXCEPT_LAND_REPOSSESSED_ASSETS_SVA_PROVISIONS_TRANSFERS_FROM_GVA_TOTAL_THRIFT" hidden="1">"c25191"</definedName>
    <definedName name="IQ_RE_PERSONAL_TRUST_AGENCY_INV_MANAGEMENT_ACCOUNTS_THRIFT" hidden="1">"c25404"</definedName>
    <definedName name="IQ_REAL_DOMESTIC_PURCHASES" hidden="1">"c20997"</definedName>
    <definedName name="IQ_REAL_EXPORT" hidden="1">"c20998"</definedName>
    <definedName name="IQ_REAL_EXPORT_GOODS" hidden="1">"c20999"</definedName>
    <definedName name="IQ_REAL_EXPORT_INCOME" hidden="1">"c21000"</definedName>
    <definedName name="IQ_REAL_EXPORT_SERVICES" hidden="1">"c21001"</definedName>
    <definedName name="IQ_REAL_FIXED_INVESTMENT" hidden="1">"c21002"</definedName>
    <definedName name="IQ_REAL_GDP" hidden="1">"c21003"</definedName>
    <definedName name="IQ_REAL_GDP_FC" hidden="1">"c21004"</definedName>
    <definedName name="IQ_REAL_GDP_GROWTH" hidden="1">"c21005"</definedName>
    <definedName name="IQ_REAL_GDP_GROWTH_FC" hidden="1">"c21006"</definedName>
    <definedName name="IQ_REAL_GDP_USD" hidden="1">"c21007"</definedName>
    <definedName name="IQ_REAL_GDP_USD_FC" hidden="1">"c21008"</definedName>
    <definedName name="IQ_REAL_GNP" hidden="1">"c21009"</definedName>
    <definedName name="IQ_REAL_GOVT_CONSUM_INVEST" hidden="1">"c21010"</definedName>
    <definedName name="IQ_REAL_GOVT_CONSUM_INVEST_DEF" hidden="1">"c21011"</definedName>
    <definedName name="IQ_REAL_GOVT_CONSUM_INVEST_DEF_CONSUM" hidden="1">"c21012"</definedName>
    <definedName name="IQ_REAL_GOVT_CONSUM_INVEST_DEF_INVEST" hidden="1">"c21013"</definedName>
    <definedName name="IQ_REAL_GOVT_CONSUM_INVEST_FEDERAL" hidden="1">"c21014"</definedName>
    <definedName name="IQ_REAL_GOVT_CONSUM_INVEST_NONDEF" hidden="1">"c21015"</definedName>
    <definedName name="IQ_REAL_GOVT_CONSUM_INVEST_NONDEF_CONSUM" hidden="1">"c21016"</definedName>
    <definedName name="IQ_REAL_GOVT_CONSUM_INVEST_NONDEF_INVEST" hidden="1">"c21017"</definedName>
    <definedName name="IQ_REAL_GOVT_CONSUM_INVEST_STATE_LOCAL" hidden="1">"c21018"</definedName>
    <definedName name="IQ_REAL_GOVT_CONSUM_INVEST_STATE_LOCAL_CONSUM" hidden="1">"c21019"</definedName>
    <definedName name="IQ_REAL_GOVT_CONSUM_INVEST_STATE_LOCAL_INVEST" hidden="1">"c21020"</definedName>
    <definedName name="IQ_REAL_IMPORT" hidden="1">"c21021"</definedName>
    <definedName name="IQ_REAL_IMPORT_GOODS" hidden="1">"c21022"</definedName>
    <definedName name="IQ_REAL_IMPORT_INCOME" hidden="1">"c21023"</definedName>
    <definedName name="IQ_REAL_IMPORT_SERVICES" hidden="1">"c21024"</definedName>
    <definedName name="IQ_REAL_NET_DOMESTIC_PRODUCTION" hidden="1">"c21025"</definedName>
    <definedName name="IQ_REAL_NET_EXPORT" hidden="1">"c21026"</definedName>
    <definedName name="IQ_REAL_PCE" hidden="1">"c21027"</definedName>
    <definedName name="IQ_REAL_PCE_CLOTHING" hidden="1">"c21028"</definedName>
    <definedName name="IQ_REAL_PCE_DUR_GOODS" hidden="1">"c21029"</definedName>
    <definedName name="IQ_REAL_PCE_DUR_GOODS_OTHER" hidden="1">"c21030"</definedName>
    <definedName name="IQ_REAL_PCE_FINANCIAL" hidden="1">"c21031"</definedName>
    <definedName name="IQ_REAL_PCE_FOOD_ACCOMADATIONS" hidden="1">"c21032"</definedName>
    <definedName name="IQ_REAL_PCE_FOOD_BEVERAGE" hidden="1">"c21033"</definedName>
    <definedName name="IQ_REAL_PCE_FURNISHINGS" hidden="1">"c21034"</definedName>
    <definedName name="IQ_REAL_PCE_GAS" hidden="1">"c21035"</definedName>
    <definedName name="IQ_REAL_PCE_GOOD" hidden="1">"c21036"</definedName>
    <definedName name="IQ_REAL_PCE_HEALTH_CARE" hidden="1">"c21037"</definedName>
    <definedName name="IQ_REAL_PCE_HOUSEHOLD_CONSUM" hidden="1">"c21038"</definedName>
    <definedName name="IQ_REAL_PCE_HOUSEHOLD_CONSUM_OTHER" hidden="1">"c21039"</definedName>
    <definedName name="IQ_REAL_PCE_HOUSING" hidden="1">"c21040"</definedName>
    <definedName name="IQ_REAL_PCE_MOTOR_VEHICLE" hidden="1">"c21041"</definedName>
    <definedName name="IQ_REAL_PCE_NONDUR_GOODS" hidden="1">"c21042"</definedName>
    <definedName name="IQ_REAL_PCE_NONDUR_GOODS_OTHER" hidden="1">"c21043"</definedName>
    <definedName name="IQ_REAL_PCE_NONPROFIT_CONSUM" hidden="1">"c21044"</definedName>
    <definedName name="IQ_REAL_PCE_NONPROFIT_OUTPUT" hidden="1">"c21045"</definedName>
    <definedName name="IQ_REAL_PCE_NONPROFIT_RECEIPTS" hidden="1">"c21046"</definedName>
    <definedName name="IQ_REAL_PCE_RECREATION_GOODS" hidden="1">"c21047"</definedName>
    <definedName name="IQ_REAL_PCE_RECREATION_SERVICES" hidden="1">"c21048"</definedName>
    <definedName name="IQ_REAL_PCE_SERVICES" hidden="1">"c21049"</definedName>
    <definedName name="IQ_REAL_PCE_TRANSPORTATION" hidden="1">"c21050"</definedName>
    <definedName name="IQ_REAL_PRIVATE_CONSUM_GROWTH" hidden="1">"c21051"</definedName>
    <definedName name="IQ_REAL_PRIVATE_INVEST" hidden="1">"c21052"</definedName>
    <definedName name="IQ_REAL_PRIVATE_INVEST_EQUIP" hidden="1">"c21053"</definedName>
    <definedName name="IQ_REAL_PRIVATE_INVEST_EQUIP_OTHER" hidden="1">"c21054"</definedName>
    <definedName name="IQ_REAL_PRIVATE_INVEST_FIXED" hidden="1">"c21055"</definedName>
    <definedName name="IQ_REAL_PRIVATE_INVEST_INDUSTRIAL_EQUIP" hidden="1">"c21056"</definedName>
    <definedName name="IQ_REAL_PRIVATE_INVEST_INFO_EQUIP" hidden="1">"c21057"</definedName>
    <definedName name="IQ_REAL_PRIVATE_INVEST_INFO_EQUIP_COMPUTERS" hidden="1">"c21058"</definedName>
    <definedName name="IQ_REAL_PRIVATE_INVEST_INFO_EQUIP_OTHER" hidden="1">"c21059"</definedName>
    <definedName name="IQ_REAL_PRIVATE_INVEST_INFO_EQUIP_SOFTWARE" hidden="1">"c21060"</definedName>
    <definedName name="IQ_REAL_PRIVATE_INVEST_NONRES" hidden="1">"c21061"</definedName>
    <definedName name="IQ_REAL_PRIVATE_INVEST_PRIVATE_INV_CHANGE" hidden="1">"c21062"</definedName>
    <definedName name="IQ_REAL_PRIVATE_INVEST_PRIVATE_INV_FARMS" hidden="1">"c21063"</definedName>
    <definedName name="IQ_REAL_PRIVATE_INVEST_PRIVATE_INV_NONFARMS" hidden="1">"c21064"</definedName>
    <definedName name="IQ_REAL_PRIVATE_INVEST_RES" hidden="1">"c21065"</definedName>
    <definedName name="IQ_REAL_PRIVATE_INVEST_STRUCTURES" hidden="1">"c21066"</definedName>
    <definedName name="IQ_REAL_PRIVATE_INVEST_TRANSPORTATION_EQUIP" hidden="1">"c21067"</definedName>
    <definedName name="IQ_REAL_SALES_TO_DOMESTIC_PURCHASES" hidden="1">"c21068"</definedName>
    <definedName name="IQ_REBOOKED_GNMA_LOANS_REPURCHASED_ELIGIBLE_REPURCHASE_DUE_30_89_THRIFT" hidden="1">"c25260"</definedName>
    <definedName name="IQ_REBOOKED_GNMA_LOANS_REPURCHASED_ELIGIBLE_REPURCHASE_DUE_90_THRIFT" hidden="1">"c25281"</definedName>
    <definedName name="IQ_REBOOKED_GNMA_LOANS_REPURCHASED_ELIGIBLE_REPURCHASE_NON_ACCRUAL_THRIFT" hidden="1">"c25302"</definedName>
    <definedName name="IQ_RECIPROCAL_BROKERED_DEPOSITS_THRIFT" hidden="1">"c24997"</definedName>
    <definedName name="IQ_RECORDED_INV_PURCHASED_CREDIT_IMPAIRED_LOANS_THRIFT" hidden="1">"c25238"</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GVA_THRIFT" hidden="1">"c25094"</definedName>
    <definedName name="IQ_RECOVERIES_HOME_EQUITY_LINES_FDIC" hidden="1">"c6705"</definedName>
    <definedName name="IQ_RECOVERIES_OTHER_CONSUMER_LOANS_FDIC" hidden="1">"c6703"</definedName>
    <definedName name="IQ_RECOVERIES_OTHER_LOANS_FDIC" hidden="1">"c6706"</definedName>
    <definedName name="IQ_RECOVERIES_TVA_THRIFT" hidden="1">"c25108"</definedName>
    <definedName name="IQ_RELATED_PLANS_FDIC" hidden="1">"c6320"</definedName>
    <definedName name="IQ_REPOSSESS_1_4_DWELLING_UNITS_RE_THRIFT" hidden="1">"c24871"</definedName>
    <definedName name="IQ_REPOSSESS_ASSETS_THRIFT" hidden="1">"c24869"</definedName>
    <definedName name="IQ_REPOSSESS_CONSTRUCTION_RE_THRIFT" hidden="1">"c24870"</definedName>
    <definedName name="IQ_REPOSSESS_GVA_THRIFT" hidden="1">"c24877"</definedName>
    <definedName name="IQ_REPOSSESS_LAND_THRIFT" hidden="1">"c24874"</definedName>
    <definedName name="IQ_REPOSSESS_MULTIFAMILY_5_MORE_DWELLING_UNITS_RE_THRIFT" hidden="1">"c24872"</definedName>
    <definedName name="IQ_REPOSSESS_NONRES_EXCEPT_LAND_RE_THRIFT" hidden="1">"c24873"</definedName>
    <definedName name="IQ_REPOSSESS_OTHER_ASSETS_THRIFT" hidden="1">"c24876"</definedName>
    <definedName name="IQ_REPOSSESS_US_GOVT_GUARANTEED_INSURED_RE_OWNED_THRIFT" hidden="1">"c24875"</definedName>
    <definedName name="IQ_REPOSSESSED_ASSETS_TOTAL_ADJUSTED_NCOS_TOTAL_THRIFT" hidden="1">"c25218"</definedName>
    <definedName name="IQ_REPOSSESSED_ASSETS_TOTAL_GVA_CHARGE_OFFS_THRIFT" hidden="1">"c25133"</definedName>
    <definedName name="IQ_REPOSSESSED_ASSETS_TOTAL_SVA_PROVISIONS_TRANSFERS_FROM_GVA_TOTAL_THRIFT" hidden="1">"c25187"</definedName>
    <definedName name="IQ_RESIDUAL_INTERESTS_INT_ONLY_STRIPS_THRIFT" hidden="1">"c24939"</definedName>
    <definedName name="IQ_RESIDUAL_INTERESTS_THRIFT" hidden="1">"c24938"</definedName>
    <definedName name="IQ_RESTATEMENTS_NET_FDIC" hidden="1">"c6500"</definedName>
    <definedName name="IQ_RESTRUCTURE_CM"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L_INV_BUILDING_MATERIAL" hidden="1">"c21069"</definedName>
    <definedName name="IQ_RETAIL_INV_CLOTHING" hidden="1">"c21070"</definedName>
    <definedName name="IQ_RETAIL_INV_DEPT_STORE" hidden="1">"c21071"</definedName>
    <definedName name="IQ_RETAIL_INV_FOOD" hidden="1">"c21072"</definedName>
    <definedName name="IQ_RETAIL_INV_FURNITURE" hidden="1">"c21073"</definedName>
    <definedName name="IQ_RETAIL_INV_GENERAL" hidden="1">"c21074"</definedName>
    <definedName name="IQ_RETAIL_INV_MOTOR_VEHICLE" hidden="1">"c21075"</definedName>
    <definedName name="IQ_RETAIL_INV_SALES_RATIO_BUILDING" hidden="1">"c21076"</definedName>
    <definedName name="IQ_RETAIL_INV_SALES_RATIO_CLOTHING" hidden="1">"c21077"</definedName>
    <definedName name="IQ_RETAIL_INV_SALES_RATIO_DEPT_STORE" hidden="1">"c21078"</definedName>
    <definedName name="IQ_RETAIL_INV_SALES_RATIO_FOOD" hidden="1">"c21079"</definedName>
    <definedName name="IQ_RETAIL_INV_SALES_RATIO_FURNITURE" hidden="1">"c21080"</definedName>
    <definedName name="IQ_RETAIL_INV_SALES_RATIO_GENERAL" hidden="1">"c21081"</definedName>
    <definedName name="IQ_RETAIL_INV_SALES_RATIO_MV" hidden="1">"c21082"</definedName>
    <definedName name="IQ_RETAIL_INV_SALES_RATIO_TOTAL" hidden="1">"c21083"</definedName>
    <definedName name="IQ_RETAIL_INV_SALES_RATIO_TOTAL_EX_MV" hidden="1">"c21084"</definedName>
    <definedName name="IQ_RETAIL_INV_TOTAL" hidden="1">"c21085"</definedName>
    <definedName name="IQ_RETAIL_INV_TOTAL_EX_MOTOR_VEHICLE" hidden="1">"c21086"</definedName>
    <definedName name="IQ_RETAIL_SALES_BUILDING_MATERIAL" hidden="1">"c21087"</definedName>
    <definedName name="IQ_RETAIL_SALES_CLOTHING" hidden="1">"c21088"</definedName>
    <definedName name="IQ_RETAIL_SALES_FOODSTUFF" hidden="1">"c21089"</definedName>
    <definedName name="IQ_RETAIL_SALES_FURNITURE" hidden="1">"c21090"</definedName>
    <definedName name="IQ_RETAIL_SALES_GAS" hidden="1">"c21091"</definedName>
    <definedName name="IQ_RETAIL_SALES_GENERAL" hidden="1">"c21092"</definedName>
    <definedName name="IQ_RETAIL_SALES_HEALTH" hidden="1">"c21093"</definedName>
    <definedName name="IQ_RETAIL_SALES_MISC" hidden="1">"c21094"</definedName>
    <definedName name="IQ_RETAIL_SALES_MOTOR_VEHICLE" hidden="1">"c21095"</definedName>
    <definedName name="IQ_RETAIL_SALES_NONSTORES" hidden="1">"c21096"</definedName>
    <definedName name="IQ_RETAIL_SALES_SPORTING_GOODS" hidden="1">"c21097"</definedName>
    <definedName name="IQ_RETAIL_SALES_TOTAL" hidden="1">"c21098"</definedName>
    <definedName name="IQ_RETAIL_SALES_TOTAL_EX_MOTOR_VEHICLE" hidden="1">"c21099"</definedName>
    <definedName name="IQ_RETAIL_SALES_YOY_PCT" hidden="1">"c21100"</definedName>
    <definedName name="IQ_RETAINED_EARNINGS_AVERAGE_EQUITY_FDIC" hidden="1">"c6733"</definedName>
    <definedName name="IQ_RETAINED_EARNINGS_EQUITY_THRIFT" hidden="1">"c25633"</definedName>
    <definedName name="IQ_RETAINED_EARNINGS_THRIFT" hidden="1">"c24919"</definedName>
    <definedName name="IQ_RETIREMENT_DEFINED_BENEFIT_INC_THRIFT" hidden="1">"c24803"</definedName>
    <definedName name="IQ_RETIREMENT_DEFINED_CONT_INC_THRIFT" hidden="1">"c24802"</definedName>
    <definedName name="IQ_RETIREMENT_DEPOSITS_LESS_THAN_250000_THRIFT" hidden="1">"c24990"</definedName>
    <definedName name="IQ_RETIREMENT_DEPOSITS_WITH_BALANCES_GREATER_THAN_250000_THRIFT" hidden="1">"c24991"</definedName>
    <definedName name="IQ_RETIREMENT_OTHER_RETIREMENT_ACCOUNTS_INC_THRIFT" hidden="1">"c24804"</definedName>
    <definedName name="IQ_RETIREMENT_RELATED_EMPLOYEE_BENEFIT_ACCOUNTS_GROSS_LOSSES_MANAGED_ACCOUNTS_THRIFT" hidden="1">"c25462"</definedName>
    <definedName name="IQ_RETIREMENT_RELATED_EMPLOYEE_BENEFIT_ACCOUNTS_GROSS_LOSSES_NONMANAGED_ACCOUNTS_THRIFT" hidden="1">"c25467"</definedName>
    <definedName name="IQ_RETIREMENT_RELATED_EMPLOYEE_BENEFIT_ACCOUNTS_RECOVERIES_THRIFT" hidden="1">"c25472"</definedName>
    <definedName name="IQ_RETIREMENT_RELATED_TRUST_AGENCY_ACCOUNTS_EMPLOYEE_BENEFIT_DEFINED_BENEFIT_MANAGED_ASSETS_THRIFT" hidden="1">"c25349"</definedName>
    <definedName name="IQ_RETIREMENT_RELATED_TRUST_AGENCY_ACCOUNTS_EMPLOYEE_BENEFIT_DEFINED_BENEFIT_NONMANAGED_ASSETS_THRIFT" hidden="1">"c25370"</definedName>
    <definedName name="IQ_RETIREMENT_RELATED_TRUST_AGENCY_ACCOUNTS_EMPLOYEE_BENEFIT_DEFINED_BENEFIT_NUMBER_MANAGED_ACCOUNTS_THRIFT" hidden="1">"c25360"</definedName>
    <definedName name="IQ_RETIREMENT_RELATED_TRUST_AGENCY_ACCOUNTS_EMPLOYEE_BENEFIT_DEFINED_BENEFIT_NUMBER_NONMANAGED_ACCOUNTS_THRIFT" hidden="1">"c25382"</definedName>
    <definedName name="IQ_RETIREMENT_RELATED_TRUST_AGENCY_ACCOUNTS_EMPLOYEE_BENEFIT_DEFINED_CONTRIBUTION_MANAGED_ASSETS_THRIFT" hidden="1">"c25348"</definedName>
    <definedName name="IQ_RETIREMENT_RELATED_TRUST_AGENCY_ACCOUNTS_EMPLOYEE_BENEFIT_DEFINED_CONTRIBUTION_NONMANAGED_ASSETS_THRIFT" hidden="1">"c25369"</definedName>
    <definedName name="IQ_RETIREMENT_RELATED_TRUST_AGENCY_ACCOUNTS_EMPLOYEE_BENEFIT_DEFINED_CONTRIBUTION_NUMBER_MANAGED_ACCOUNTS_THRIFT" hidden="1">"c25359"</definedName>
    <definedName name="IQ_RETIREMENT_RELATED_TRUST_AGENCY_ACCOUNTS_EMPLOYEE_BENEFIT_DEFINED_CONTRIBUTION_NUMBER_NONMANAGED_ACCOUNTS_THRIFT" hidden="1">"c25381"</definedName>
    <definedName name="IQ_RETIREMENT_RELATED_TRUST_AGENCY_ACCOUNTS_EMPLOYEE_BENEFIT_OTHER_MANAGED_ASSETS_THRIFT" hidden="1">"c25350"</definedName>
    <definedName name="IQ_RETIREMENT_RELATED_TRUST_AGENCY_ACCOUNTS_EMPLOYEE_BENEFIT_OTHER_NONMANAGED_ASSETS_THRIFT" hidden="1">"c25371"</definedName>
    <definedName name="IQ_RETIREMENT_RELATED_TRUST_AGENCY_ACCOUNTS_EMPLOYEE_BENEFIT_OTHER_NUMBER_MANAGED_ACCOUNTS_THRIFT" hidden="1">"c25361"</definedName>
    <definedName name="IQ_RETIREMENT_RELATED_TRUST_AGENCY_ACCOUNTS_EMPLOYEE_BENEFIT_OTHER_NUMBER_NONMANAGED_ACCOUNTS_THRIFT" hidden="1">"c25383"</definedName>
    <definedName name="IQ_RETURN_ASSETS_CM" hidden="1">"c1115"</definedName>
    <definedName name="IQ_RETURN_ASSETS_FDIC" hidden="1">"c6730"</definedName>
    <definedName name="IQ_RETURN_EQUITY_CM" hidden="1">"c1120"</definedName>
    <definedName name="IQ_RETURN_EQUITY_FDIC" hidden="1">"c6732"</definedName>
    <definedName name="IQ_REVALUATION_GAINS_FDIC" hidden="1">"c6428"</definedName>
    <definedName name="IQ_REVALUATION_LOSSES_FDIC" hidden="1">"c6429"</definedName>
    <definedName name="IQ_REVENUE_BEFORE_LL_THRIFT" hidden="1">"c24782"</definedName>
    <definedName name="IQ_REVENUE_EST_DOWN_2MONTH" hidden="1">"c16285"</definedName>
    <definedName name="IQ_REVENUE_EST_DOWN_2MONTH_CIQ" hidden="1">"c16609"</definedName>
    <definedName name="IQ_REVENUE_EST_DOWN_3MONTH" hidden="1">"c16289"</definedName>
    <definedName name="IQ_REVENUE_EST_DOWN_3MONTH_CIQ" hidden="1">"c16613"</definedName>
    <definedName name="IQ_REVENUE_EST_DOWN_MONTH" hidden="1">"c16281"</definedName>
    <definedName name="IQ_REVENUE_EST_DOWN_MONTH_CIQ" hidden="1">"c16605"</definedName>
    <definedName name="IQ_REVENUE_EST_NOTE" hidden="1">"c17502"</definedName>
    <definedName name="IQ_REVENUE_EST_NOTE_CIQ" hidden="1">"c17455"</definedName>
    <definedName name="IQ_REVENUE_EST_NUM_ANALYSTS_2MONTH" hidden="1">"c16283"</definedName>
    <definedName name="IQ_REVENUE_EST_NUM_ANALYSTS_2MONTH_CIQ" hidden="1">"c16607"</definedName>
    <definedName name="IQ_REVENUE_EST_NUM_ANALYSTS_3MONTH" hidden="1">"c16287"</definedName>
    <definedName name="IQ_REVENUE_EST_NUM_ANALYSTS_3MONTH_CIQ" hidden="1">"c16611"</definedName>
    <definedName name="IQ_REVENUE_EST_NUM_ANALYSTS_MONTH" hidden="1">"c16279"</definedName>
    <definedName name="IQ_REVENUE_EST_NUM_ANALYSTS_MONTH_CIQ" hidden="1">"c16603"</definedName>
    <definedName name="IQ_REVENUE_EST_TOTAL_REVISED_2MONTH" hidden="1">"c16286"</definedName>
    <definedName name="IQ_REVENUE_EST_TOTAL_REVISED_2MONTH_CIQ" hidden="1">"c16610"</definedName>
    <definedName name="IQ_REVENUE_EST_TOTAL_REVISED_3MONTH" hidden="1">"c16290"</definedName>
    <definedName name="IQ_REVENUE_EST_TOTAL_REVISED_3MONTH_CIQ" hidden="1">"c16614"</definedName>
    <definedName name="IQ_REVENUE_EST_TOTAL_REVISED_MONTH" hidden="1">"c16282"</definedName>
    <definedName name="IQ_REVENUE_EST_TOTAL_REVISED_MONTH_CIQ" hidden="1">"c16606"</definedName>
    <definedName name="IQ_REVENUE_EST_UP_2MONTH" hidden="1">"c16284"</definedName>
    <definedName name="IQ_REVENUE_EST_UP_2MONTH_CIQ" hidden="1">"c16608"</definedName>
    <definedName name="IQ_REVENUE_EST_UP_3MONTH" hidden="1">"c16288"</definedName>
    <definedName name="IQ_REVENUE_EST_UP_3MONTH_CIQ" hidden="1">"c16612"</definedName>
    <definedName name="IQ_REVENUE_EST_UP_MONTH" hidden="1">"c16280"</definedName>
    <definedName name="IQ_REVENUE_EST_UP_MONTH_CIQ" hidden="1">"c16604"</definedName>
    <definedName name="IQ_REVOLVING_LOANS_GROSS_LOANS_THRIFT" hidden="1">"c25723"</definedName>
    <definedName name="IQ_REVOLVING_LOANS_RISK_BASED_CAPITAL_THRIFT" hidden="1">"c25708"</definedName>
    <definedName name="IQ_REVOLVING_OPEN_END_PML_SECURED_1_4_DWELLING_UNITS_DUE_30_89_THRIFT" hidden="1">"c25241"</definedName>
    <definedName name="IQ_REVOLVING_OPEN_END_PML_SECURED_1_4_DWELLING_UNITS_DUE_90_THRIFT" hidden="1">"c25262"</definedName>
    <definedName name="IQ_REVOLVING_OPEN_END_PML_SECURED_1_4_DWELLING_UNITS_NON_ACCRUAL_THRIFT" hidden="1">"c25283"</definedName>
    <definedName name="IQ_RISK_WEIGHTED_ASSETS_BEFORE_EXCESS_ALLOWANCE_LL_LOSSES_THRIFT" hidden="1">"c25077"</definedName>
    <definedName name="IQ_RISK_WEIGHTED_ASSETS_FDIC" hidden="1">"c6370"</definedName>
    <definedName name="IQ_RISK_WEIGHTED_ASSETS_LOW_LEVEL_RECOURSE_RESIDUAL_INTERESTS_THRIFT" hidden="1">"c25075"</definedName>
    <definedName name="IQ_RSSD_ID_FFIEC" hidden="1">"c20506"</definedName>
    <definedName name="IQ_SALARIES_EMPLOYEE_BENEFITS_THRIFT" hidden="1">"c24786"</definedName>
    <definedName name="IQ_SALARY_FDIC" hidden="1">"c6576"</definedName>
    <definedName name="IQ_SALE_CONVERSION_RETIREMENT_STOCK_FDIC" hidden="1">"c6661"</definedName>
    <definedName name="IQ_SALE_INTAN_CF_CM" hidden="1">"c1133"</definedName>
    <definedName name="IQ_SALE_PPE_CF_CM" hidden="1">"c1139"</definedName>
    <definedName name="IQ_SALE_PROCEEDS_RENTAL_ASSETS" hidden="1">"c26974"</definedName>
    <definedName name="IQ_SALE_REAL_ESTATE_CF_CM" hidden="1">"c1145"</definedName>
    <definedName name="IQ_SALES_COMM_NON_MORTGAGE_LOANS_THRIFT" hidden="1">"c25340"</definedName>
    <definedName name="IQ_SALES_CONSUMER_NON_MORTGAGE_LOANS_THRIFT" hidden="1">"c25342"</definedName>
    <definedName name="IQ_SALES_OTHER_MORTGAGE_BACKED_SEC_THRIFT" hidden="1">"c25315"</definedName>
    <definedName name="IQ_SALES_PASS_THROUGH_MORTGAGE_BACKED_SEC_THRIFT" hidden="1">"c25312"</definedName>
    <definedName name="IQ_SAVINGS_ASSOCIATION_EQUITY_CAPITAL_BEGINNING_BALANCE_FROM_PRIOR_QTR_THRIFT" hidden="1">"c25008"</definedName>
    <definedName name="IQ_SAVINGS_ASSOCIATION_EQUITY_CAPITAL_ENDING_BALANCE_THRIFT" hidden="1">"c25019"</definedName>
    <definedName name="IQ_SEC_BACKED_NON_MORTGAGE_LOANS_THRIFT" hidden="1">"c24825"</definedName>
    <definedName name="IQ_SEC_BACKED_US_GOVT_ELIGIBLE_0_PCT_RISK_WEIGHT_THRIFT" hidden="1">"c25052"</definedName>
    <definedName name="IQ_SEC_ISSUED_US_AFS_AMORT_COST_FFIEC" hidden="1">"c20492"</definedName>
    <definedName name="IQ_SEC_ISSUED_US_AFS_FAIR_VAL_FFIEC" hidden="1">"c20457"</definedName>
    <definedName name="IQ_SEC_RISK_WEIGHTED_100_PCT_MORE_UNDER_RATINGS_THRIFT" hidden="1">"c25071"</definedName>
    <definedName name="IQ_SEC_SOLD_UNDER_AGREEMENTS_REPURCHASE_THRIFT" hidden="1">"c25574"</definedName>
    <definedName name="IQ_SECOND_LIEN_BONDS_NOTES" hidden="1">"c17893"</definedName>
    <definedName name="IQ_SECOND_LIEN_BONDS_NOTES_PCT" hidden="1">"c18007"</definedName>
    <definedName name="IQ_SECOND_LIEN_DEBT" hidden="1">"c17898"</definedName>
    <definedName name="IQ_SECOND_LIEN_DEBT_PCT" hidden="1">"c18012"</definedName>
    <definedName name="IQ_SECOND_LIEN_LOANS" hidden="1">"c17892"</definedName>
    <definedName name="IQ_SECOND_LIEN_LOANS_PCT" hidden="1">"c18006"</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COMMERCIAL_LOANS_THRIFT" hidden="1">"c24854"</definedName>
    <definedName name="IQ_SECURED_FARMLAND_CHARGE_OFFS_FDIC" hidden="1">"c6593"</definedName>
    <definedName name="IQ_SECURED_FARMLAND_NET_CHARGE_OFFS_FDIC" hidden="1">"c6631"</definedName>
    <definedName name="IQ_SECURED_FARMLAND_RECOVERIES_FDIC" hidden="1">"c6612"</definedName>
    <definedName name="IQ_SECURED_FED_FUNDS_PURCHASED_TOTAL_ASSETS_THRIFT" hidden="1">"c25703"</definedName>
    <definedName name="IQ_SECURED_FEDERAL_FUNDS_PURCHASED_THRIFT" hidden="1">"c25573"</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AFS_AMORT_COST_FFIEC" hidden="1">"c20488"</definedName>
    <definedName name="IQ_SECURITIES_AFS_FAIR_VAL_FFIEC" hidden="1">"c20453"</definedName>
    <definedName name="IQ_SECURITIES_GAINS_FDIC" hidden="1">"c6584"</definedName>
    <definedName name="IQ_SECURITIES_HTM_AMORT_COST_FFIEC" hidden="1">"c20436"</definedName>
    <definedName name="IQ_SECURITIES_HTM_FAIR_VAL_FFIEC" hidden="1">"c20471"</definedName>
    <definedName name="IQ_SECURITIES_ISSUED_STATES_FDIC" hidden="1">"c6300"</definedName>
    <definedName name="IQ_SECURITIES_ISSUED_US_HTM_AMORT_COST_FFIEC" hidden="1">"c20440"</definedName>
    <definedName name="IQ_SECURITIES_ISSUED_US_HTM_FAIR_VAL_FFIEC" hidden="1">"c20475"</definedName>
    <definedName name="IQ_SECURITIES_LENT_FDIC" hidden="1">"c6532"</definedName>
    <definedName name="IQ_SECURITIES_UNDERWRITING_FDIC" hidden="1">"c6529"</definedName>
    <definedName name="IQ_SECURITIZED_DEBT" hidden="1">"c17897"</definedName>
    <definedName name="IQ_SECURITIZED_DEBT_PCT" hidden="1">"c18011"</definedName>
    <definedName name="IQ_SERVICE_CHARGES_COMM_FEE_DOM_FFIEC" hidden="1">"c25821"</definedName>
    <definedName name="IQ_SERVICE_CHARGES_FDIC" hidden="1">"c6572"</definedName>
    <definedName name="IQ_SERVICING_ASSETS_MORTGAGE_LOANS_THRIFT" hidden="1">"c24888"</definedName>
    <definedName name="IQ_SERVICING_ASSETS_NON_MORTGAGE_LOANS_THRIFT" hidden="1">"c24889"</definedName>
    <definedName name="IQ_SHAREOUTSTANDING" hidden="1">"c1347"</definedName>
    <definedName name="IQ_SHORT_BUSINESS_DESCRIPTION" hidden="1">"c24668"</definedName>
    <definedName name="IQ_SHORT_TERM_INV_SHORT_TERM_NONCORE_FUNDING_THRIFT" hidden="1">"c25625"</definedName>
    <definedName name="IQ_SHORT_TERM_INV_TOTAL_ASSETS_THRIFT" hidden="1">"c25695"</definedName>
    <definedName name="IQ_SP_QUALITY_RANKING_DESCRIPTION" hidden="1">"c17410"</definedName>
    <definedName name="IQ_SP_QUALITY_RANKING_VALUE" hidden="1">"c17409"</definedName>
    <definedName name="IQ_SP_STARS_DESCRIPTION" hidden="1">"c17408"</definedName>
    <definedName name="IQ_SP_STARS_VALUE" hidden="1">"c17407"</definedName>
    <definedName name="IQ_SPECIAL_DIV_CF_CM" hidden="1">"c1171"</definedName>
    <definedName name="IQ_SPOT_CLOSEPRICE" hidden="1">"c17802"</definedName>
    <definedName name="IQ_SPOT_HIGHPRICE" hidden="1">"c17800"</definedName>
    <definedName name="IQ_SPOT_LASTSALEPRICE" hidden="1">"c17806"</definedName>
    <definedName name="IQ_SPOT_LOWPRICE" hidden="1">"c17801"</definedName>
    <definedName name="IQ_SPOT_PRICEDATE" hidden="1">"c17805"</definedName>
    <definedName name="IQ_SPOT_YEARHIGH" hidden="1">"c17803"</definedName>
    <definedName name="IQ_SPOT_YEARLOW" hidden="1">"c17804"</definedName>
    <definedName name="IQ_SR_SECURED_BONDS_NOTES" hidden="1">"c17889"</definedName>
    <definedName name="IQ_SR_SECURED_BONDS_NOTES_PCT" hidden="1">"c18003"</definedName>
    <definedName name="IQ_SR_SECURED_LOANS" hidden="1">"c17888"</definedName>
    <definedName name="IQ_SR_SECURED_LOANS_PCT" hidden="1">"c18002"</definedName>
    <definedName name="IQ_SR_UNSECURED_BONDS_NOTES" hidden="1">"c17891"</definedName>
    <definedName name="IQ_SR_UNSECURED_BONDS_NOTES_PCT" hidden="1">"c18005"</definedName>
    <definedName name="IQ_ST_DEBT_CM" hidden="1">"c1178"</definedName>
    <definedName name="IQ_ST_DEBT_DERIVATIVES" hidden="1">"c17741"</definedName>
    <definedName name="IQ_ST_DEBT_ISSUED_CM" hidden="1">"c1183"</definedName>
    <definedName name="IQ_ST_DEBT_REPAID_CM" hidden="1">"c1191"</definedName>
    <definedName name="IQ_STANDBY_LETTERS_CREDIT_THRIFT" hidden="1">"c25614"</definedName>
    <definedName name="IQ_STATE_COUNTY_MUNICIPAL_OBLIGATIONS_ALL_OTHER_ACCOUNTS_THRIFT" hidden="1">"c25426"</definedName>
    <definedName name="IQ_STATE_COUNTY_MUNICIPAL_OBLIGATIONS_EMPLOYEE_BENEFIT_RETIREMENT_RELATED_ACCOUNTS_THRIFT" hidden="1">"c25410"</definedName>
    <definedName name="IQ_STATE_COUNTY_MUNICIPAL_OBLIGATIONS_PERSONAL_TRUST_AGENCY_INV_MANAGEMENT_ACCOUNTS_THRIFT" hidden="1">"c25394"</definedName>
    <definedName name="IQ_STATE_LOCAL_OTHER_INC_TAXES_THRIFT" hidden="1">"c24817"</definedName>
    <definedName name="IQ_STATE_LOCAL_REVENUE_BONDS_ELIGIBLE_50_PCT_RISK_WEIGHT_THRIFT" hidden="1">"c25067"</definedName>
    <definedName name="IQ_STATE_MUNI_OBLIGATIONS_THRIFT" hidden="1">"c24824"</definedName>
    <definedName name="IQ_STATE_OF_INC" hidden="1">"c18104"</definedName>
    <definedName name="IQ_STATES_NONTRANSACTION_ACCOUNTS_FDIC" hidden="1">"c6547"</definedName>
    <definedName name="IQ_STATES_TOTAL_DEPOSITS_FDIC" hidden="1">"c6473"</definedName>
    <definedName name="IQ_STATES_TRANSACTION_ACCOUNTS_FDIC" hidden="1">"c6539"</definedName>
    <definedName name="IQ_STOCK_ISSUED_SAVINGS_ASSOCIATION_THRIFT" hidden="1">"c25012"</definedName>
    <definedName name="IQ_STOCK_MARKET_INDEX" hidden="1">"c21101"</definedName>
    <definedName name="IQ_STOCK_RETIRED_SAVINGS_ASSOCIATION_THRIFT" hidden="1">"c25013"</definedName>
    <definedName name="IQ_STYLE_GROWTH_VALUE" hidden="1">"c19203"</definedName>
    <definedName name="IQ_STYLE_HIGH_YIELD" hidden="1">"c19204"</definedName>
    <definedName name="IQ_STYLE_MARKET_CAP" hidden="1">"c19202"</definedName>
    <definedName name="IQ_STYLE_REPORTED" hidden="1">"c19205"</definedName>
    <definedName name="IQ_SUB_DEBENTURES_THRIFT" hidden="1">"c24902"</definedName>
    <definedName name="IQ_SUB_DEBT_FDIC" hidden="1">"c6346"</definedName>
    <definedName name="IQ_SUBORDINATED_DEBENTURES_AMOUNTS_NETTED_THRIFT" hidden="1">"c25540"</definedName>
    <definedName name="IQ_SUBORDINATED_DEBENTURES_LEVEL_1_THRIFT" hidden="1">"c25536"</definedName>
    <definedName name="IQ_SUBORDINATED_DEBENTURES_LEVEL_2_THRIFT" hidden="1">"c25537"</definedName>
    <definedName name="IQ_SUBORDINATED_DEBENTURES_LEVEL_3_THRIFT" hidden="1">"c25538"</definedName>
    <definedName name="IQ_SUBORDINATED_DEBENTURES_TOTAL_AFTER_NETTING_THRIFT" hidden="1">"c25541"</definedName>
    <definedName name="IQ_SUBORDINATED_DEBENTURES_TOTAL_BEFORE_NETTING_THRIFT" hidden="1">"c25539"</definedName>
    <definedName name="IQ_SUBORDINATED_DEBENTURES_WITH_REMAINING_MATURITY_ONE_YEAR_LESS_THRIFT" hidden="1">"c25577"</definedName>
    <definedName name="IQ_SUBORDINATED_DEBENTURES_WITH_REMAINING_MATURITY_OVER_ONE_YEAR_THRIFT" hidden="1">"c25578"</definedName>
    <definedName name="IQ_SURPLUS_FDIC" hidden="1">"c6351"</definedName>
    <definedName name="IQ_SYNTH_STRUCTURED_PRODUCTS_AFS_AMORT_COST_FFIEC" hidden="1">"c20501"</definedName>
    <definedName name="IQ_SYNTH_STRUCTURED_PRODUCTS_AFS_FAIR_VAL_FFIEC" hidden="1">"c20466"</definedName>
    <definedName name="IQ_SYNTH_STRUCTURED_PRODUCTS_HTM_AMORT_COST_FFIEC" hidden="1">"c20449"</definedName>
    <definedName name="IQ_SYNTH_STRUCTURED_PRODUCTS_HTM_FAIR_VAL_FFIEC" hidden="1">"c20484"</definedName>
    <definedName name="IQ_TANGIBLE_ASSETS_THRIFT" hidden="1">"c25088"</definedName>
    <definedName name="IQ_TANGIBLE_COMMON_EQUITY_THRIFT" hidden="1">"c25086"</definedName>
    <definedName name="IQ_TANGIBLE_EQUITY_RATIO_THRIFT" hidden="1">"c25084"</definedName>
    <definedName name="IQ_TANGIBLE_EQUITY_THRIFT" hidden="1">"c25087"</definedName>
    <definedName name="IQ_TANGIBLE_TIER_1_LEVERAGE_RATIO_THRIFT" hidden="1">"c25631"</definedName>
    <definedName name="IQ_TARP_INIT_INVEST_AMT" hidden="1">"c17863"</definedName>
    <definedName name="IQ_TARP_INIT_INVEST_DATE_ANN" hidden="1">"c17861"</definedName>
    <definedName name="IQ_TARP_INIT_INVEST_DATE_CLOSED" hidden="1">"c17862"</definedName>
    <definedName name="IQ_TARP_INVESTOR_STATUS" hidden="1">"c17865"</definedName>
    <definedName name="IQ_TARP_REMAINING_AMT" hidden="1">"c17869"</definedName>
    <definedName name="IQ_TARP_REMAINING_SEC_DES" hidden="1">"c17870"</definedName>
    <definedName name="IQ_TARP_REPAYMENT_DISP" hidden="1">"c17866"</definedName>
    <definedName name="IQ_TARP_REPAYMENT_DISP_AMT" hidden="1">"c17868"</definedName>
    <definedName name="IQ_TARP_REPAYMENT_DISP_DATE" hidden="1">"c17867"</definedName>
    <definedName name="IQ_TARP_ROUND" hidden="1">"c17859"</definedName>
    <definedName name="IQ_TARP_STATUS" hidden="1">"c17864"</definedName>
    <definedName name="IQ_TARP_TR_AMT" hidden="1">"c17857"</definedName>
    <definedName name="IQ_TARP_TR_DATE" hidden="1">"c17856"</definedName>
    <definedName name="IQ_TARP_TR_TYPE" hidden="1">"c17858"</definedName>
    <definedName name="IQ_TARP_TRANSACTION_ID" hidden="1">"c17871"</definedName>
    <definedName name="IQ_TEV_EBITDA_CAPEX" hidden="1">"c17553"</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RATIO_THRIFT" hidden="1">"c25081"</definedName>
    <definedName name="IQ_TIER_1_CAPITAL_REQUIREMENT_ADJUSTED_ASSETS_THRIFT" hidden="1">"c25039"</definedName>
    <definedName name="IQ_TIER_1_CAPITAL_T1_THRIFT" hidden="1">"c25029"</definedName>
    <definedName name="IQ_TIER_1_RISK_BASED_CAPITAL_RATIO_FDIC" hidden="1">"c6746"</definedName>
    <definedName name="IQ_TIER_1_RISK_BASED_CAPITAL_RATIO_THRIFT" hidden="1">"c25083"</definedName>
    <definedName name="IQ_TIER_2_CAPITAL_T2_THRIFT" hidden="1">"c25045"</definedName>
    <definedName name="IQ_TIER_ONE_FDIC" hidden="1">"c6369"</definedName>
    <definedName name="IQ_TIME_DEPOSITS_100000_MORE_TOTAL_ASSETS_THRIFT" hidden="1">"c25701"</definedName>
    <definedName name="IQ_TIME_DEPOSITS_100000_THROUGH_250000_THRIFT" hidden="1">"c25002"</definedName>
    <definedName name="IQ_TIME_DEPOSITS_GREATER_100000_TOTAL_DEPOSITS_THRIFT" hidden="1">"c25779"</definedName>
    <definedName name="IQ_TIME_DEPOSITS_GREATER_THAN_250000_THRIFT" hidden="1">"c25003"</definedName>
    <definedName name="IQ_TIME_DEPOSITS_LESS_THAN_100K_FDIC" hidden="1">"c6465"</definedName>
    <definedName name="IQ_TIME_DEPOSITS_MORE_THAN_100K_FDIC" hidden="1">"c6470"</definedName>
    <definedName name="IQ_TIME_DEPOSITS_THRIFT" hidden="1">"c25001"</definedName>
    <definedName name="IQ_TODAY" hidden="1">0</definedName>
    <definedName name="IQ_TOTAL_1_4_FAMILY_LOANS_TOTAL_LOANS_THRIFT" hidden="1">"c25741"</definedName>
    <definedName name="IQ_TOTAL_ALLOWABLE_EXCLUSIONS_THRIFT" hidden="1">"c25567"</definedName>
    <definedName name="IQ_TOTAL_AR_CM" hidden="1">"c1231"</definedName>
    <definedName name="IQ_TOTAL_ASSETS_ADJUSTED_ASSETS_THRIFT" hidden="1">"c25030"</definedName>
    <definedName name="IQ_TOTAL_ASSETS_FDIC" hidden="1">"c6339"</definedName>
    <definedName name="IQ_TOTAL_ASSETS_MANAGED_PROP_MUTUAL_FUNDS_ANNUITIES_THRIFT" hidden="1">"c24941"</definedName>
    <definedName name="IQ_TOTAL_ASSETS_MEASURED_FV_RECURRING_BASIS_AMOUNTS_NETTED_THRIFT" hidden="1">"c25522"</definedName>
    <definedName name="IQ_TOTAL_ASSETS_MEASURED_FV_RECURRING_BASIS_LEVEL_1_THRIFT" hidden="1">"c25518"</definedName>
    <definedName name="IQ_TOTAL_ASSETS_MEASURED_FV_RECURRING_BASIS_LEVEL_2_THRIFT" hidden="1">"c25519"</definedName>
    <definedName name="IQ_TOTAL_ASSETS_MEASURED_FV_RECURRING_BASIS_LEVEL_3_THRIFT" hidden="1">"c25520"</definedName>
    <definedName name="IQ_TOTAL_ASSETS_MEASURED_FV_RECURRING_BASIS_TOTAL_AFTER_NETTING_THRIFT" hidden="1">"c25523"</definedName>
    <definedName name="IQ_TOTAL_ASSETS_MEASURED_FV_RECURRING_BASIS_TOTAL_BEFORE_NETTING_THRIFT" hidden="1">"c25521"</definedName>
    <definedName name="IQ_TOTAL_ASSETS_THRIFT" hidden="1">"c24894"</definedName>
    <definedName name="IQ_TOTAL_BORROWINGS_THRIFT" hidden="1">"c24899"</definedName>
    <definedName name="IQ_TOTAL_BROKER_ORIGINATED_DEPOSITS_FULLY_INSURED_THRIFT" hidden="1">"c24978"</definedName>
    <definedName name="IQ_TOTAL_BROKER_ORIGINATED_DEPOSITS_OTHER_THRIFT" hidden="1">"c24981"</definedName>
    <definedName name="IQ_TOTAL_CASH_DEPOSITS_INV_SEC_THRIFT" hidden="1">"c24828"</definedName>
    <definedName name="IQ_TOTAL_CHARGE_OFFS_FDIC" hidden="1">"c6603"</definedName>
    <definedName name="IQ_TOTAL_COMMON_EQUITY_THRIFT" hidden="1">"c25085"</definedName>
    <definedName name="IQ_TOTAL_COMMON_EQUITY_TOTAL_ASSETS_THRIFT" hidden="1">"c25739"</definedName>
    <definedName name="IQ_TOTAL_DAILY_AVERAGE_ALLOWABLE_EXCLUSIONS_THRIFT" hidden="1">"c25580"</definedName>
    <definedName name="IQ_TOTAL_DAILY_AVERAGE_FOREIGN_DEPOSITS_THRIFT" hidden="1">"c25581"</definedName>
    <definedName name="IQ_TOTAL_DAILY_AVERAGE_GROSS_DEPOSIT_LIABILITIES_BEFORE_EXCLUSIONS_THRIFT" hidden="1">"c25579"</definedName>
    <definedName name="IQ_TOTAL_DEBT_ISSUED_CM" hidden="1">"c1253"</definedName>
    <definedName name="IQ_TOTAL_DEBT_REPAID_CM" hidden="1">"c1260"</definedName>
    <definedName name="IQ_TOTAL_DEBT_SECURITIES_FDIC" hidden="1">"c6410"</definedName>
    <definedName name="IQ_TOTAL_DEPOSITS_FDIC" hidden="1">"c6342"</definedName>
    <definedName name="IQ_TOTAL_DEPOSITS_THRIFT" hidden="1">"c24984"</definedName>
    <definedName name="IQ_TOTAL_DIVIDEND_INCOME_THRIFT" hidden="1">"c24756"</definedName>
    <definedName name="IQ_TOTAL_EARNING_ASSETS_QUARTERLY_AVG_FFIEC" hidden="1">"c25823"</definedName>
    <definedName name="IQ_TOTAL_ELIGIBLE_0_PCT_RISK_WEIGHT_THRIFT" hidden="1">"c25050"</definedName>
    <definedName name="IQ_TOTAL_ELIGIBLE_100_PCT_RISK_WEIGHT_THRIFT" hidden="1">"c25070"</definedName>
    <definedName name="IQ_TOTAL_ELIGIBLE_20_PCT_RISK_WEIGHT_THRIFT" hidden="1">"c25056"</definedName>
    <definedName name="IQ_TOTAL_ELIGIBLE_50_PCT_RISK_WEIGHT_THRIFT" hidden="1">"c25063"</definedName>
    <definedName name="IQ_TOTAL_EMPLOYEES_FDIC" hidden="1">"c6355"</definedName>
    <definedName name="IQ_TOTAL_EQUITY_CAPITAL_INC_MINORITY_INT_THRIFT" hidden="1">"c24927"</definedName>
    <definedName name="IQ_TOTAL_EQUITY_CAPITAL_T1_THRIFT" hidden="1">"c25021"</definedName>
    <definedName name="IQ_TOTAL_EQUITY_CAPITAL_THRIFT" hidden="1">"c24925"</definedName>
    <definedName name="IQ_TOTAL_EQUITY_INV_NOT_CARRIED_FV_THRIFT" hidden="1">"c24879"</definedName>
    <definedName name="IQ_TOTAL_EQUITY_TOTAL_ASSETS_THRIFT" hidden="1">"c25738"</definedName>
    <definedName name="IQ_TOTAL_FIDUCIARY_ACCOUNTS_MANAGED_ASSETS_THRIFT" hidden="1">"c25346"</definedName>
    <definedName name="IQ_TOTAL_FIDUCIARY_ACCOUNTS_NONMANAGED_ASSETS_THRIFT" hidden="1">"c25367"</definedName>
    <definedName name="IQ_TOTAL_FIDUCIARY_ACCOUNTS_NUMBER_MANAGED_ACCOUNTS_THRIFT" hidden="1">"c25357"</definedName>
    <definedName name="IQ_TOTAL_FIDUCIARY_ACCOUNTS_NUMBER_NONMANAGED_ACCOUNTS_THRIFT" hidden="1">"c25379"</definedName>
    <definedName name="IQ_TOTAL_FOREIGN_DEPOSITS_INCLUDED_IN_TOTAL_ALLOWABLE_EXCLUSIONS_THRIFT" hidden="1">"c25568"</definedName>
    <definedName name="IQ_TOTAL_GROSS_DEPOSIT_LIABILITIES_BEFORE_EXCLUSIONS_THRIFT" hidden="1">"c25566"</definedName>
    <definedName name="IQ_TOTAL_GROSS_FIDUCIARY_RELATED_SERVICES_INC_THRIFT" hidden="1">"c24811"</definedName>
    <definedName name="IQ_TOTAL_GROSS_LOSSES_MANAGED_ACCOUNTS_THRIFT" hidden="1">"c25465"</definedName>
    <definedName name="IQ_TOTAL_GROSS_LOSSES_NONMANAGED_ACCOUNTS_THRIFT" hidden="1">"c25470"</definedName>
    <definedName name="IQ_TOTAL_INT_EXP_THRIFT" hidden="1">"c24764"</definedName>
    <definedName name="IQ_TOTAL_INT_INCOME_THRIFT" hidden="1">"c24753"</definedName>
    <definedName name="IQ_TOTAL_LEASES_TOTAL_LOANS_THRIFT" hidden="1">"c25751"</definedName>
    <definedName name="IQ_TOTAL_LIAB_CM" hidden="1">"c1278"</definedName>
    <definedName name="IQ_TOTAL_LIAB_EQUITY_FDIC" hidden="1">"c6354"</definedName>
    <definedName name="IQ_TOTAL_LIABILITIES_EQUITY_THRIFT" hidden="1">"c24928"</definedName>
    <definedName name="IQ_TOTAL_LIABILITIES_FDIC" hidden="1">"c6348"</definedName>
    <definedName name="IQ_TOTAL_LIABILITIES_MEASURED_FV_RECURRING_BASIS_AMOUNTS_NETTED_THRIFT" hidden="1">"c25564"</definedName>
    <definedName name="IQ_TOTAL_LIABILITIES_MEASURED_FV_RECURRING_BASIS_LEVEL_1_THRIFT" hidden="1">"c25560"</definedName>
    <definedName name="IQ_TOTAL_LIABILITIES_MEASURED_FV_RECURRING_BASIS_LEVEL_2_THRIFT" hidden="1">"c25561"</definedName>
    <definedName name="IQ_TOTAL_LIABILITIES_MEASURED_FV_RECURRING_BASIS_LEVEL_3_THRIFT" hidden="1">"c25562"</definedName>
    <definedName name="IQ_TOTAL_LIABILITIES_MEASURED_FV_RECURRING_BASIS_TOTAL_AFTER_NETTING_THRIFT" hidden="1">"c25565"</definedName>
    <definedName name="IQ_TOTAL_LIABILITIES_MEASURED_FV_RECURRING_BASIS_TOTAL_BEFORE_NETTING_THRIFT" hidden="1">"c25563"</definedName>
    <definedName name="IQ_TOTAL_LIABILITIES_THRIFT" hidden="1">"c24913"</definedName>
    <definedName name="IQ_TOTAL_LL_DOMESTIC_QUARTERLY_AVG_FFIEC" hidden="1">"c25825"</definedName>
    <definedName name="IQ_TOTAL_LL_FOREIGN_QUARTERLY_AVG_FFIEC" hidden="1">"c25824"</definedName>
    <definedName name="IQ_TOTAL_LOANS_IN_PROCESS_FORECLOSURE_THRIFT" hidden="1">"c25310"</definedName>
    <definedName name="IQ_TOTAL_MANAGED_ASSETS_ALL_OTHER_ACCOUNTS_THRIFT" hidden="1">"c25422"</definedName>
    <definedName name="IQ_TOTAL_MANAGED_ASSETS_EMPLOYEE_BENEFIT_RETIREMENT_RELATED_ACCOUNTS_THRIFT" hidden="1">"c25406"</definedName>
    <definedName name="IQ_TOTAL_MANAGED_ASSETS_PERSONAL_TRUST_AGENCY_INV_MANAGEMENT_ACCOUNTS_THRIFT" hidden="1">"c25390"</definedName>
    <definedName name="IQ_TOTAL_MBS_THRIFT" hidden="1">"c24837"</definedName>
    <definedName name="IQ_TOTAL_MORTGAGE_LOANS_THRIFT" hidden="1">"c24852"</definedName>
    <definedName name="IQ_TOTAL_MORTGAGE_NON_MORTGAGE_LOANS_DUE_30_89_THRIFT" hidden="1">"c25255"</definedName>
    <definedName name="IQ_TOTAL_MORTGAGE_NON_MORTGAGE_LOANS_DUE_90_THRIFT" hidden="1">"c25276"</definedName>
    <definedName name="IQ_TOTAL_MORTGAGE_NON_MORTGAGE_LOANS_NON_ACCRUAL_THRIFT" hidden="1">"c25297"</definedName>
    <definedName name="IQ_TOTAL_NON_MORTGAGE_LOANS_THRIFT" hidden="1">"c24868"</definedName>
    <definedName name="IQ_TOTAL_NON_RE_LOANS_TOTAL_LOANS_THRIFT" hidden="1">"c25752"</definedName>
    <definedName name="IQ_TOTAL_OPER_EXP_CM" hidden="1">"c1284"</definedName>
    <definedName name="IQ_TOTAL_OTHER_ASSETS_THRIFT" hidden="1">"c24883"</definedName>
    <definedName name="IQ_TOTAL_OTHER_TEMP_IMPAIR_LOSS_FFIEC" hidden="1">"c25846"</definedName>
    <definedName name="IQ_TOTAL_OTHER_UNUSED_FFIEC" hidden="1">"c25858"</definedName>
    <definedName name="IQ_TOTAL_PRINCIPAL_AMT_ASSETS_COVERED_RECOURSE_OBLIGATIONS_DIRECT_CREDIT_SUBSTITUTES_THRIFT" hidden="1">"c25615"</definedName>
    <definedName name="IQ_TOTAL_RECOVERIES_FDIC" hidden="1">"c6622"</definedName>
    <definedName name="IQ_TOTAL_RECOVERIES_THRIFT" hidden="1">"c25475"</definedName>
    <definedName name="IQ_TOTAL_RESERVES" hidden="1">"c21102"</definedName>
    <definedName name="IQ_TOTAL_REV_BNK_FDIC" hidden="1">"c6786"</definedName>
    <definedName name="IQ_TOTAL_REV_CM" hidden="1">"c1303"</definedName>
    <definedName name="IQ_TOTAL_REVENUE_THRIFT" hidden="1">"c24785"</definedName>
    <definedName name="IQ_TOTAL_RISK_BASED_CAPITAL_RATIO_FDIC" hidden="1">"c6747"</definedName>
    <definedName name="IQ_TOTAL_RISK_BASED_CAPITAL_RATIO_THRIFT" hidden="1">"c25082"</definedName>
    <definedName name="IQ_TOTAL_RISK_BASED_CAPITAL_REQUIREMENT_THRIFT" hidden="1">"c25080"</definedName>
    <definedName name="IQ_TOTAL_RISK_BASED_CAPITAL_THRIFT" hidden="1">"c25049"</definedName>
    <definedName name="IQ_TOTAL_RISK_WEIGHTED_ASSETS_THRIFT" hidden="1">"c25079"</definedName>
    <definedName name="IQ_TOTAL_SECURITIES_FDIC" hidden="1">"c6306"</definedName>
    <definedName name="IQ_TOTAL_SR_SECURED" hidden="1">"c17890"</definedName>
    <definedName name="IQ_TOTAL_SR_SECURED_EBITDA" hidden="1">"c17901"</definedName>
    <definedName name="IQ_TOTAL_SR_SECURED_EBITDA_CAPEX" hidden="1">"c17902"</definedName>
    <definedName name="IQ_TOTAL_SR_SECURED_PCT" hidden="1">"c18004"</definedName>
    <definedName name="IQ_TOTAL_TIME_DEPOSITS_FDIC" hidden="1">"c6497"</definedName>
    <definedName name="IQ_TOTAL_TIME_DEPOSITS_TOTAL_DEPOSITS_THRIFT" hidden="1">"c25780"</definedName>
    <definedName name="IQ_TOTAL_TIME_SAVINGS_DEPOSITS_FDIC" hidden="1">"c6498"</definedName>
    <definedName name="IQ_TOTAL_UNUSED_COMMITMENTS_FDIC" hidden="1">"c6536"</definedName>
    <definedName name="IQ_TOTAL_UNUSUAL_CM" hidden="1">"c5517"</definedName>
    <definedName name="IQ_TR_ADJ_SIZE_FINAL" hidden="1">"c16265"</definedName>
    <definedName name="IQ_TR_BNKY_ADVISOR_CLIENT_NAME_LIST" hidden="1">"c17671"</definedName>
    <definedName name="IQ_TR_BNKY_ADVISOR_FEE_LIST" hidden="1">"c17673"</definedName>
    <definedName name="IQ_TR_BNKY_ADVISOR_FEE_PCT_LIST" hidden="1">"c17674"</definedName>
    <definedName name="IQ_TR_BNKY_ADVISOR_ID_LIST" hidden="1">"c17670"</definedName>
    <definedName name="IQ_TR_BNKY_ADVISOR_NAME_LIST" hidden="1">"c17669"</definedName>
    <definedName name="IQ_TR_BNKY_ADVISOR_ROLE_LIST" hidden="1">"c17672"</definedName>
    <definedName name="IQ_TR_BNKY_AFFILIATES_JOINT_ADMIN" hidden="1">"c17636"</definedName>
    <definedName name="IQ_TR_BNKY_AFFILIATES_JOINT_ADMIN_LIST" hidden="1">"c17656"</definedName>
    <definedName name="IQ_TR_BNKY_CASE_CONSOLIDATED_DATE" hidden="1">"c17632"</definedName>
    <definedName name="IQ_TR_BNKY_CASE_FILING_FEE_PAID" hidden="1">"c17634"</definedName>
    <definedName name="IQ_TR_BNKY_CASE_NUMBER" hidden="1">"c17627"</definedName>
    <definedName name="IQ_TR_BNKY_CASH_IN_HAND" hidden="1">"c17651"</definedName>
    <definedName name="IQ_TR_BNKY_COURT" hidden="1">"c17626"</definedName>
    <definedName name="IQ_TR_BNKY_CREDITOR_CLAIM_AMT_LIST" hidden="1">"c17660"</definedName>
    <definedName name="IQ_TR_BNKY_CREDITOR_ID_LIST" hidden="1">"c17658"</definedName>
    <definedName name="IQ_TR_BNKY_CREDITOR_NAME_LIST" hidden="1">"c17657"</definedName>
    <definedName name="IQ_TR_BNKY_CREDITOR_REL_LIST" hidden="1">"c17659"</definedName>
    <definedName name="IQ_TR_BNKY_CREDITORS" hidden="1">"c17635"</definedName>
    <definedName name="IQ_TR_BNKY_DIP_COMMITMENT_FEE_LIST" hidden="1">"c17667"</definedName>
    <definedName name="IQ_TR_BNKY_DIP_FIN_PROVIDED" hidden="1">"c17640"</definedName>
    <definedName name="IQ_TR_BNKY_DIP_FIN_PROVIDED_LIST" hidden="1">"c17665"</definedName>
    <definedName name="IQ_TR_BNKY_DIP_FIN_PROVIDERS" hidden="1">"c17639"</definedName>
    <definedName name="IQ_TR_BNKY_DIP_FIN_SECURITY_TYPES" hidden="1">"c17642"</definedName>
    <definedName name="IQ_TR_BNKY_DIP_FIN_UTILIZED" hidden="1">"c17641"</definedName>
    <definedName name="IQ_TR_BNKY_DIP_ID_LIST" hidden="1">"c17662"</definedName>
    <definedName name="IQ_TR_BNKY_DIP_LEAD_PROVIDER_LIST" hidden="1">"c17668"</definedName>
    <definedName name="IQ_TR_BNKY_DIP_LIBOR_SPREAD_LIST" hidden="1">"c17666"</definedName>
    <definedName name="IQ_TR_BNKY_DIP_MATURITY_DATE_LIST" hidden="1">"c17664"</definedName>
    <definedName name="IQ_TR_BNKY_DIP_NAME_LIST" hidden="1">"c17661"</definedName>
    <definedName name="IQ_TR_BNKY_DIP_SECURITY_LIST" hidden="1">"c17663"</definedName>
    <definedName name="IQ_TR_BNKY_DISMISSED_DATE" hidden="1">"c17633"</definedName>
    <definedName name="IQ_TR_BNKY_EMERGED_REORG_DATE" hidden="1">"c17630"</definedName>
    <definedName name="IQ_TR_BNKY_FEATURES_LIST" hidden="1">"c17655"</definedName>
    <definedName name="IQ_TR_BNKY_FILING_TYPE" hidden="1">"c17624"</definedName>
    <definedName name="IQ_TR_BNKY_INVOL_PETITION_FILED_DATE" hidden="1">"c17629"</definedName>
    <definedName name="IQ_TR_BNKY_ISSUANCE_DEBT" hidden="1">"c17648"</definedName>
    <definedName name="IQ_TR_BNKY_ISSUANCE_EQUITY" hidden="1">"c17649"</definedName>
    <definedName name="IQ_TR_BNKY_LEAD_ASSETS_INIT_FILING" hidden="1">"c17645"</definedName>
    <definedName name="IQ_TR_BNKY_LEAD_ASSETS_INIT_FILING_LIST" hidden="1">"c17678"</definedName>
    <definedName name="IQ_TR_BNKY_LEAD_DEBTOR" hidden="1">"c17643"</definedName>
    <definedName name="IQ_TR_BNKY_LEAD_DEBTOR_LIST" hidden="1">"c17675"</definedName>
    <definedName name="IQ_TR_BNKY_LEAD_LIAB_INIT_FILING" hidden="1">"c17644"</definedName>
    <definedName name="IQ_TR_BNKY_LEAD_LIAB_INIT_FILING_LIST" hidden="1">"c17677"</definedName>
    <definedName name="IQ_TR_BNKY_LEAD_REV_ANN" hidden="1">"c17646"</definedName>
    <definedName name="IQ_TR_BNKY_LEAD_REV_ANN_LIST" hidden="1">"c17679"</definedName>
    <definedName name="IQ_TR_BNKY_LEAD_STOCK_PRICE_ANN" hidden="1">"c17647"</definedName>
    <definedName name="IQ_TR_BNKY_LEAD_STOCK_PRICE_ANN_LIST" hidden="1">"c17680"</definedName>
    <definedName name="IQ_TR_BNKY_LEAD_TYPE_LIST" hidden="1">"c17676"</definedName>
    <definedName name="IQ_TR_BNKY_LIQUIDATED_DATE" hidden="1">"c17631"</definedName>
    <definedName name="IQ_TR_BNKY_PRE_BANKRUPTCY_SITUATION" hidden="1">"c17637"</definedName>
    <definedName name="IQ_TR_BNKY_RESOLUTION" hidden="1">"c17638"</definedName>
    <definedName name="IQ_TR_BNKY_RESTRUCTURING_WEBSITE" hidden="1">"c17625"</definedName>
    <definedName name="IQ_TR_BNKY_SALE_ASSETS" hidden="1">"c17650"</definedName>
    <definedName name="IQ_TR_BNKY_TOTAL_CLAIMANTS_AMT" hidden="1">"c17653"</definedName>
    <definedName name="IQ_TR_BNKY_TOTAL_FIN_PROVIDED" hidden="1">"c17652"</definedName>
    <definedName name="IQ_TR_BNKY_TOTAL_PAYMENTS_CLAIMANTS" hidden="1">"c17654"</definedName>
    <definedName name="IQ_TR_BNKY_VOL_PETITION_FILED_DATE" hidden="1">"c17628"</definedName>
    <definedName name="IQ_TR_CASH_CONSID_PCT_FINAL" hidden="1">"c16268"</definedName>
    <definedName name="IQ_TR_CASH_ST_INVEST_FINAL" hidden="1">"c16266"</definedName>
    <definedName name="IQ_TR_CO_NET_PROCEEDS_ISSUE" hidden="1">"c17571"</definedName>
    <definedName name="IQ_TR_DEBT_CONSID_PCT_FINAL" hidden="1">"c16274"</definedName>
    <definedName name="IQ_TR_EARNOUTS_FINAL" hidden="1">"c16262"</definedName>
    <definedName name="IQ_TR_EX_OVER_SHARES_ISSUE" hidden="1">"c17566"</definedName>
    <definedName name="IQ_TR_GROSS_PROCEEDS_ISSUE" hidden="1">"c17568"</definedName>
    <definedName name="IQ_TR_HYBRID_CONSID_PCT_FINAL" hidden="1">"c16276"</definedName>
    <definedName name="IQ_TR_IMPLIED_EQ_BV_FINAL" hidden="1">"c16255"</definedName>
    <definedName name="IQ_TR_IMPLIED_EQ_FINAL" hidden="1">"c16253"</definedName>
    <definedName name="IQ_TR_IMPLIED_EQ_NI_LTM_FINAL" hidden="1">"c16254"</definedName>
    <definedName name="IQ_TR_IMPLIED_EV_EBIT_FINAL" hidden="1">"c16252"</definedName>
    <definedName name="IQ_TR_IMPLIED_EV_EBIT_FWD" hidden="1">"c17878"</definedName>
    <definedName name="IQ_TR_IMPLIED_EV_EBITDA_FINAL" hidden="1">"c16251"</definedName>
    <definedName name="IQ_TR_IMPLIED_EV_EBITDA_FWD" hidden="1">"c17877"</definedName>
    <definedName name="IQ_TR_IMPLIED_EV_FINAL" hidden="1">"c16249"</definedName>
    <definedName name="IQ_TR_IMPLIED_EV_REV_FINAL" hidden="1">"c16250"</definedName>
    <definedName name="IQ_TR_IMPLIED_EV_REV_FWD" hidden="1">"c17876"</definedName>
    <definedName name="IQ_TR_IPO_TRANSACTION_ID" hidden="1">"c17554"</definedName>
    <definedName name="IQ_TR_LEAD_UNDERWRITERS" hidden="1">"c17576"</definedName>
    <definedName name="IQ_TR_NET_ASSUM_LIABILITIES_FINAL" hidden="1">"c16264"</definedName>
    <definedName name="IQ_TR_OFFER_PER_SHARE_FINAL" hidden="1">"c16257"</definedName>
    <definedName name="IQ_TR_OFFER_PRICE_BV_FWD" hidden="1">"c17880"</definedName>
    <definedName name="IQ_TR_OFFER_PRICE_EARNINGS_FWD" hidden="1">"c17879"</definedName>
    <definedName name="IQ_TR_OPTIONS_CONSID_PCT_FINAL" hidden="1">"c16278"</definedName>
    <definedName name="IQ_TR_OTHER_CONSID_FINAL" hidden="1">"c16261"</definedName>
    <definedName name="IQ_TR_PCT_SOUGHT_ACQUIRED_FINAL" hidden="1">"c16256"</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_DISCOUNT_SHARE" hidden="1">"c17562"</definedName>
    <definedName name="IQ_TR_PO_ISSUE_CURRENCY" hidden="1">"c17557"</definedName>
    <definedName name="IQ_TR_PO_NET_PROCEEDS_SHARE" hidden="1">"c17563"</definedName>
    <definedName name="IQ_TR_PO_PRICE_RANGE" hidden="1">"c17559"</definedName>
    <definedName name="IQ_TR_PO_PRICE_RANGE_HIGH" hidden="1">"c17560"</definedName>
    <definedName name="IQ_TR_PO_PRICE_RANGE_LOW" hidden="1">"c17561"</definedName>
    <definedName name="IQ_TR_PO_PRICE_SHARE" hidden="1">"c17558"</definedName>
    <definedName name="IQ_TR_PO_SHARES_OFFERED" hidden="1">"c17564"</definedName>
    <definedName name="IQ_TR_PO_SHARES_OFFERED_EX_OVER" hidden="1">"c17567"</definedName>
    <definedName name="IQ_TR_PO_TICKER" hidden="1">"c17556"</definedName>
    <definedName name="IQ_TR_PO_TRADING_ITEM_CIQID" hidden="1">"c17555"</definedName>
    <definedName name="IQ_TR_PREF_CONSID_PCT_FINAL" hidden="1">"c16272"</definedName>
    <definedName name="IQ_TR_PROCEEDS_EX_OVER_ISSUE" hidden="1">"c17574"</definedName>
    <definedName name="IQ_TR_REG_OVER_SHARES_ISSUE" hidden="1">"c17565"</definedName>
    <definedName name="IQ_TR_REG_OVER_VALUE_ISSUE" hidden="1">"c17572"</definedName>
    <definedName name="IQ_TR_REMAIN_MONETARY_VALUE" hidden="1">"c18099"</definedName>
    <definedName name="IQ_TR_REMAIN_NUMBER_SHARES" hidden="1">"c18101"</definedName>
    <definedName name="IQ_TR_REMAIN_PCT_SHARES" hidden="1">"c18100"</definedName>
    <definedName name="IQ_TR_SELLER_DILUT_EPS_EXCL" hidden="1">"c17703"</definedName>
    <definedName name="IQ_TR_SELLER_EARNING_CO" hidden="1">"c17702"</definedName>
    <definedName name="IQ_TR_SELLER_EBIT" hidden="1">"c17700"</definedName>
    <definedName name="IQ_TR_SELLER_EBITDA" hidden="1">"c17699"</definedName>
    <definedName name="IQ_TR_SELLER_MIN_INT" hidden="1">"c17707"</definedName>
    <definedName name="IQ_TR_SELLER_NET_DEBT" hidden="1">"c17709"</definedName>
    <definedName name="IQ_TR_SELLER_NI" hidden="1">"c17701"</definedName>
    <definedName name="IQ_TR_SELLER_TOTAL_ASSETS" hidden="1">"c17710"</definedName>
    <definedName name="IQ_TR_SELLER_TOTAL_CASH_ST_INVEST" hidden="1">"c17708"</definedName>
    <definedName name="IQ_TR_SELLER_TOTAL_COMMON_EQ" hidden="1">"c17704"</definedName>
    <definedName name="IQ_TR_SELLER_TOTAL_DEBT" hidden="1">"c17705"</definedName>
    <definedName name="IQ_TR_SELLER_TOTAL_PREF" hidden="1">"c17706"</definedName>
    <definedName name="IQ_TR_SELLER_TOTAL_REV" hidden="1">"c17698"</definedName>
    <definedName name="IQ_TR_SH_NET_PROCEEDS_ISSUE" hidden="1">"c17570"</definedName>
    <definedName name="IQ_TR_SHELF_EXP_EXPIRATION_DATE" hidden="1">"c18102"</definedName>
    <definedName name="IQ_TR_SHELF_EXPIRED_DATE" hidden="1">"c18103"</definedName>
    <definedName name="IQ_TR_SPIN_DEF_AGRMT_DATE" hidden="1">"c17696"</definedName>
    <definedName name="IQ_TR_SPIN_DIST_RATIO_FINAL" hidden="1">"c17734"</definedName>
    <definedName name="IQ_TR_SPIN_DIST_RATIO_OFFER" hidden="1">"c17728"</definedName>
    <definedName name="IQ_TR_SPIN_DIST_SHARES_FINAL" hidden="1">"c17852"</definedName>
    <definedName name="IQ_TR_SPIN_DIST_SHARES_OFFER" hidden="1">"c17729"</definedName>
    <definedName name="IQ_TR_SPIN_DIST_VALUE" hidden="1">"c17711"</definedName>
    <definedName name="IQ_TR_SPIN_DIST_VALUE_FINAL" hidden="1">"c17722"</definedName>
    <definedName name="IQ_TR_SPIN_DIST_VALUE_OFFER" hidden="1">"c17712"</definedName>
    <definedName name="IQ_TR_SPIN_IMPLIED_EQ_BV_OFFER" hidden="1">"c17721"</definedName>
    <definedName name="IQ_TR_SPIN_IMPLIED_EQ_NI_LTM_OFFER" hidden="1">"c17720"</definedName>
    <definedName name="IQ_TR_SPIN_IMPLIED_EQ_OFFER" hidden="1">"c17714"</definedName>
    <definedName name="IQ_TR_SPIN_IMPLIED_EV_EBIT_OFFER" hidden="1">"c17719"</definedName>
    <definedName name="IQ_TR_SPIN_IMPLIED_EV_EBITDA_OFFER" hidden="1">"c17718"</definedName>
    <definedName name="IQ_TR_SPIN_IMPLIED_EV_OFFER" hidden="1">"c17716"</definedName>
    <definedName name="IQ_TR_SPIN_IMPLIED_EV_REV_OFFER" hidden="1">"c17717"</definedName>
    <definedName name="IQ_TR_SPIN_NET_ASSUM_LIAB_OFFER" hidden="1">"c17715"</definedName>
    <definedName name="IQ_TR_SPIN_PARENT_SHARES_OUT_FINAL" hidden="1">"c17733"</definedName>
    <definedName name="IQ_TR_SPIN_PARENT_SHARES_OUT_OFFER" hidden="1">"c17727"</definedName>
    <definedName name="IQ_TR_SPIN_PCT_DIST_FINAL" hidden="1">"c17723"</definedName>
    <definedName name="IQ_TR_SPIN_PCT_DIST_OFFER" hidden="1">"c17713"</definedName>
    <definedName name="IQ_TR_SPIN_RECORD_DATE" hidden="1">"c17697"</definedName>
    <definedName name="IQ_TR_SPIN_SECURITY_CIQID" hidden="1">"c17724"</definedName>
    <definedName name="IQ_TR_SPIN_SECURITY_PCT_DIST_FINAL" hidden="1">"c17732"</definedName>
    <definedName name="IQ_TR_SPIN_SECURITY_PCT_DIST_OFFER" hidden="1">"c17726"</definedName>
    <definedName name="IQ_TR_SPIN_SECURITY_PRICE_FINAL" hidden="1">"c17731"</definedName>
    <definedName name="IQ_TR_SPIN_SECURITY_PRICE_OFFER" hidden="1">"c17725"</definedName>
    <definedName name="IQ_TR_SPIN_VALUE_CONSID_FINAL" hidden="1">"c17853"</definedName>
    <definedName name="IQ_TR_SPIN_VALUE_CONSID_OFFER" hidden="1">"c17730"</definedName>
    <definedName name="IQ_TR_STOCK_CONSID_PCT_FINAL" hidden="1">"c16270"</definedName>
    <definedName name="IQ_TR_TARGET_BV_SHARE_EST" hidden="1">"c17885"</definedName>
    <definedName name="IQ_TR_TARGET_EBIT_EST" hidden="1">"c17883"</definedName>
    <definedName name="IQ_TR_TARGET_EBITDA_EST" hidden="1">"c17882"</definedName>
    <definedName name="IQ_TR_TARGET_EPS_EST" hidden="1">"c17884"</definedName>
    <definedName name="IQ_TR_TARGET_EST_CURRENCY" hidden="1">"c17886"</definedName>
    <definedName name="IQ_TR_TARGET_EST_DATE" hidden="1">"c17887"</definedName>
    <definedName name="IQ_TR_TARGET_REVENUE_EST" hidden="1">"c17881"</definedName>
    <definedName name="IQ_TR_TOTAL_CASH_FINAL" hidden="1">"c16267"</definedName>
    <definedName name="IQ_TR_TOTAL_CONSID_SH_FINAL" hidden="1">"c16260"</definedName>
    <definedName name="IQ_TR_TOTAL_DEBT_FINAL" hidden="1">"c16273"</definedName>
    <definedName name="IQ_TR_TOTAL_EX_OVER_VALUE_ISSUE" hidden="1">"c17573"</definedName>
    <definedName name="IQ_TR_TOTAL_GROSS_TV_FINAL" hidden="1">"c16259"</definedName>
    <definedName name="IQ_TR_TOTAL_HYBRID_FINAL" hidden="1">"c16275"</definedName>
    <definedName name="IQ_TR_TOTAL_NET_TV_FINAL" hidden="1">"c16258"</definedName>
    <definedName name="IQ_TR_TOTAL_OPTIONS_BUYER_FINAL" hidden="1">"c16277"</definedName>
    <definedName name="IQ_TR_TOTAL_OPTIONS_FINAL" hidden="1">"c16263"</definedName>
    <definedName name="IQ_TR_TOTAL_PREFERRED_FINAL" hidden="1">"c16271"</definedName>
    <definedName name="IQ_TR_TOTAL_STOCK_FINAL" hidden="1">"c16269"</definedName>
    <definedName name="IQ_TR_UNDERWRITER_COMP_ISSUE" hidden="1">"c17569"</definedName>
    <definedName name="IQ_TR_UNDERWRITERS_OTHER" hidden="1">"c17577"</definedName>
    <definedName name="IQ_TRADE_BALANCE_USD" hidden="1">"c21103"</definedName>
    <definedName name="IQ_TRADING_ACCOUNT_GAINS_FEES_FDIC" hidden="1">"c6573"</definedName>
    <definedName name="IQ_TRADING_ASSETS_FDIC" hidden="1">"c6328"</definedName>
    <definedName name="IQ_TRADING_LIABILITIES_FDIC" hidden="1">"c6344"</definedName>
    <definedName name="IQ_TRADING_SEC_AMOUNTS_NETTED_THRIFT" hidden="1">"c25486"</definedName>
    <definedName name="IQ_TRADING_SEC_LEVEL_1_THRIFT" hidden="1">"c25482"</definedName>
    <definedName name="IQ_TRADING_SEC_LEVEL_2_THRIFT" hidden="1">"c25483"</definedName>
    <definedName name="IQ_TRADING_SEC_LEVEL_3_THRIFT" hidden="1">"c25484"</definedName>
    <definedName name="IQ_TRADING_SEC_TOTAL_AFTER_NETTING_THRIFT" hidden="1">"c25487"</definedName>
    <definedName name="IQ_TRADING_SEC_TOTAL_BEFORE_NETTING_THRIFT" hidden="1">"c25485"</definedName>
    <definedName name="IQ_TRANSACTION_ACCOUNTS_FDIC" hidden="1">"c6544"</definedName>
    <definedName name="IQ_TRANSACTION_ACCOUNTS_INC_DEMAND_DEPOSITS_THRIFT" hidden="1">"c24998"</definedName>
    <definedName name="IQ_TRANSACTION_ACCOUNTS_TOTAL_DEPOSITS_THRIFT" hidden="1">"c25777"</definedName>
    <definedName name="IQ_TRANSFER_AGENT_REGISTRAR_PAYING_AGENT_OTHER_CORPORATE_AGENCY_NUMBER_ISSUES_THRIFT" hidden="1">"c25444"</definedName>
    <definedName name="IQ_TRANSFERS_GVA_THRIFT" hidden="1">"c25093"</definedName>
    <definedName name="IQ_TRANSFERS_SVA_THRIFT" hidden="1">"c25101"</definedName>
    <definedName name="IQ_TREASURY_OTHER_EQUITY_CM" hidden="1">"c1314"</definedName>
    <definedName name="IQ_TREASURY_STOCK_TRANSACTIONS_FDIC" hidden="1">"c6501"</definedName>
    <definedName name="IQ_TROUBLED_DEBT_RESTRUCTURED_DUE_30_89_THRIFT" hidden="1">"c25256"</definedName>
    <definedName name="IQ_TROUBLED_DEBT_RESTRUCTURED_DUE_90_THRIFT" hidden="1">"c25277"</definedName>
    <definedName name="IQ_TROUBLED_DEBT_RESTRUCTURED_NON_ACCRUAL_THRIFT" hidden="1">"c25298"</definedName>
    <definedName name="IQ_TROUBLED_DEBT_RESTRUCTURED_THRIFT" hidden="1">"c25230"</definedName>
    <definedName name="IQ_TWELVE_MONTHS_FIXED_AND_FLOATING_FDIC" hidden="1">"c6420"</definedName>
    <definedName name="IQ_TWELVE_MONTHS_MORTGAGE_PASS_THROUGHS_FDIC" hidden="1">"c6412"</definedName>
    <definedName name="IQ_UNAMORTIZED_YIELD_ADJUSTMENTS_THRIFT" hidden="1">"c24898"</definedName>
    <definedName name="IQ_UNDIVIDED_PROFITS_FDIC" hidden="1">"c6352"</definedName>
    <definedName name="IQ_UNDRAWN_SECURITIZED" hidden="1">"c17900"</definedName>
    <definedName name="IQ_UNEARN_REV_CURRENT_CM" hidden="1">"c1324"</definedName>
    <definedName name="IQ_UNEARNED_INCOME_FDIC" hidden="1">"c6324"</definedName>
    <definedName name="IQ_UNEARNED_INCOME_FOREIGN_FDIC" hidden="1">"c6385"</definedName>
    <definedName name="IQ_UNEMPLOY_RATE" hidden="1">"c21104"</definedName>
    <definedName name="IQ_UNINSURED_DEPOSITS_THRIFT" hidden="1">"c24995"</definedName>
    <definedName name="IQ_UNPROFITABLE_INSTITUTIONS_FDIC" hidden="1">"c6722"</definedName>
    <definedName name="IQ_UNREALIZED_GAINS_AFS_EQUITY_SEC_T2_THRIFT" hidden="1">"c25040"</definedName>
    <definedName name="IQ_UNSECURED_COMMERCIAL_LOANS_THRIFT" hidden="1">"c24855"</definedName>
    <definedName name="IQ_UNSECURED_FEDERAL_FUNDS_PURCHASED_THRIFT" hidden="1">"c25572"</definedName>
    <definedName name="IQ_UNSECURED_OTHER_BORROWINGS_WITH_REMAINING_MATURITY_ONE_YEAR_LESS_THRIFT" hidden="1">"c25575"</definedName>
    <definedName name="IQ_UNSECURED_OTHER_BORROWINGS_WITH_REMAINING_MATURITY_OVER_ONE_YEAR_THRIFT" hidden="1">"c25576"</definedName>
    <definedName name="IQ_UNUSED_LINES_CREDIT_COMM_LINES_THRIFT" hidden="1">"c25607"</definedName>
    <definedName name="IQ_UNUSED_LINES_CREDIT_REVOLVING_OPEN_END_LOANS_1_4_DWELLING_UNITS_THRIFT" hidden="1">"c25606"</definedName>
    <definedName name="IQ_UNUSED_LINES_CREDIT_THRIFT" hidden="1">"c25605"</definedName>
    <definedName name="IQ_UNUSED_LOAN_COMMITMENTS_FDIC" hidden="1">"c6368"</definedName>
    <definedName name="IQ_US_AGENCY_OBLIG_HTM_AMORT_COST_FFIEC" hidden="1">"c20438"</definedName>
    <definedName name="IQ_US_AGENCY_OBLIG_HTM_FAIR_VAL_FFIEC" hidden="1">"c20473"</definedName>
    <definedName name="IQ_US_AGENCY_OBLIGATIONS_AFS_AMORT_COST_FFIEC" hidden="1">"c20490"</definedName>
    <definedName name="IQ_US_AGENCY_OBLIGATIONS_AFS_FAIR_VAL_FFIEC" hidden="1">"c20455"</definedName>
    <definedName name="IQ_US_AGENCY_SPONSORED_ENTERPRISE_SEC_THRIFT" hidden="1">"c24822"</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AGENCY_SPONSORED_ENTERPRISE_SEC_INV_SEC_THRIFT" hidden="1">"c25671"</definedName>
    <definedName name="IQ_US_SPONSORED_AGENCY_OBLIG_AFS_AMORT_COST_FFIEC" hidden="1">"c20491"</definedName>
    <definedName name="IQ_US_SPONSORED_AGENCY_OBLIG_AFS_FAIR_VAL_FFIEC" hidden="1">"c20456"</definedName>
    <definedName name="IQ_US_SPONSORED_AGENCY_OBLIG_HTM_AMORT_COST_FFIEC" hidden="1">"c20439"</definedName>
    <definedName name="IQ_US_SPONSORED_AGENCY_OBLIG_HTM_FAIR_VAL_FFIEC" hidden="1">"c20474"</definedName>
    <definedName name="IQ_US_TREASURY_SEC_AFS_AMORT_COST_FFIEC" hidden="1">"c20489"</definedName>
    <definedName name="IQ_US_TREASURY_SEC_AFS_FAIR_VAL_FFIEC" hidden="1">"c20454"</definedName>
    <definedName name="IQ_US_TREASURY_SECURITIES_FDIC" hidden="1">"c6298"</definedName>
    <definedName name="IQ_US_TREASURY_SECURITIES_HTM_AMORT_COST_FFIEC" hidden="1">"c20437"</definedName>
    <definedName name="IQ_US_TREASURY_SECURITIES_HTM_FAIR_VAL_FFIEC" hidden="1">"c20472"</definedName>
    <definedName name="IQ_US_TREASURY_US_GOVT_AGENCY_OBLIGATIONS_ALL_OTHER_ACCOUNTS_THRIFT" hidden="1">"c25425"</definedName>
    <definedName name="IQ_US_TREASURY_US_GOVT_AGENCY_OBLIGATIONS_EMPLOYEE_BENEFIT_RETIREMENT_RELATED_ACCOUNTS_THRIFT" hidden="1">"c25409"</definedName>
    <definedName name="IQ_US_TREASURY_US_GOVT_AGENCY_OBLIGATIONS_PERSONAL_TRUST_AGENCY_INV_MANAGEMENT_ACCOUNTS_THRIFT" hidden="1">"c25393"</definedName>
    <definedName name="IQ_VALUATION_ALLOWANCES_FDIC" hidden="1">"c6400"</definedName>
    <definedName name="IQ_VALUE_CUSTOMER_ASSETS" hidden="1">"c20433"</definedName>
    <definedName name="IQ_VARIABLE_RATE_DEBT" hidden="1">"c17895"</definedName>
    <definedName name="IQ_VARIABLE_RATE_DEBT_PCT" hidden="1">"c18009"</definedName>
    <definedName name="IQ_VC_REVENUE_FDIC" hidden="1">"c6667"</definedName>
    <definedName name="IQ_VOLATILE_LIABILITIES_FDIC" hidden="1">"c6364"</definedName>
    <definedName name="IQ_WAR_TOTAL_AGG_INT_VALUE_EXER" hidden="1">"c18465"</definedName>
    <definedName name="IQ_WAR_TOTAL_AGG_INT_VALUE_OUT" hidden="1">"c18461"</definedName>
    <definedName name="IQ_WAR_TOTAL_NUM_EXER" hidden="1">"c18463"</definedName>
    <definedName name="IQ_WAR_TOTAL_NUM_OUT" hidden="1">"c18459"</definedName>
    <definedName name="IQ_WAR_TOTAL_PLAN_NAME" hidden="1">"c18469"</definedName>
    <definedName name="IQ_WAR_TOTAL_PRICE_HIGH" hidden="1">"c18456"</definedName>
    <definedName name="IQ_WAR_TOTAL_PRICE_LOW" hidden="1">"c18455"</definedName>
    <definedName name="IQ_WAR_TOTAL_PRICE_RANGE" hidden="1">"c18457"</definedName>
    <definedName name="IQ_WAR_TOTAL_WTD_LIFE_EXER" hidden="1">"c18464"</definedName>
    <definedName name="IQ_WAR_TOTAL_WTD_LIFE_OUT" hidden="1">"c18460"</definedName>
    <definedName name="IQ_WAR_TOTAL_WTD_PRICE_EXER" hidden="1">"c18462"</definedName>
    <definedName name="IQ_WAR_TOTAL_WTD_PRICE_OUT" hidden="1">"c18458"</definedName>
    <definedName name="IQ_WAR_TRANCHE_AGG_INT_VALUE_EXER" hidden="1">"c18454"</definedName>
    <definedName name="IQ_WAR_TRANCHE_AGG_INT_VALUE_OUT" hidden="1">"c18450"</definedName>
    <definedName name="IQ_WAR_TRANCHE_CLASS_NAME" hidden="1">"c18443"</definedName>
    <definedName name="IQ_WAR_TRANCHE_NUM_EXER" hidden="1">"c18452"</definedName>
    <definedName name="IQ_WAR_TRANCHE_NUM_OUT" hidden="1">"c18448"</definedName>
    <definedName name="IQ_WAR_TRANCHE_PLAN_NAME" hidden="1">"c18442"</definedName>
    <definedName name="IQ_WAR_TRANCHE_PLAN_RANK" hidden="1">"c18468"</definedName>
    <definedName name="IQ_WAR_TRANCHE_PRICE_HIGH" hidden="1">"c18445"</definedName>
    <definedName name="IQ_WAR_TRANCHE_PRICE_LOW" hidden="1">"c18444"</definedName>
    <definedName name="IQ_WAR_TRANCHE_PRICE_RANGE" hidden="1">"c18446"</definedName>
    <definedName name="IQ_WAR_TRANCHE_WTD_LIFE_EXER" hidden="1">"c18453"</definedName>
    <definedName name="IQ_WAR_TRANCHE_WTD_LIFE_OUT" hidden="1">"c18449"</definedName>
    <definedName name="IQ_WAR_TRANCHE_WTD_PRICE_EXER" hidden="1">"c18451"</definedName>
    <definedName name="IQ_WAR_TRANCHE_WTD_PRICE_OUT" hidden="1">"c18447"</definedName>
    <definedName name="IQ_WEEK" hidden="1">50000</definedName>
    <definedName name="IQ_WHOLESALE_INV_ALCOHOL" hidden="1">"c21105"</definedName>
    <definedName name="IQ_WHOLESALE_INV_APPAREL" hidden="1">"c21106"</definedName>
    <definedName name="IQ_WHOLESALE_INV_CHEMICALS" hidden="1">"c21107"</definedName>
    <definedName name="IQ_WHOLESALE_INV_COMPUTER" hidden="1">"c21108"</definedName>
    <definedName name="IQ_WHOLESALE_INV_DRUGS" hidden="1">"c21109"</definedName>
    <definedName name="IQ_WHOLESALE_INV_DUR" hidden="1">"c21110"</definedName>
    <definedName name="IQ_WHOLESALE_INV_DUR_MISC" hidden="1">"c21111"</definedName>
    <definedName name="IQ_WHOLESALE_INV_ELECTRIC" hidden="1">"c21112"</definedName>
    <definedName name="IQ_WHOLESALE_INV_EQUIP" hidden="1">"c21113"</definedName>
    <definedName name="IQ_WHOLESALE_INV_FARM_PRODUCT" hidden="1">"c21114"</definedName>
    <definedName name="IQ_WHOLESALE_INV_FURNITURE" hidden="1">"c21115"</definedName>
    <definedName name="IQ_WHOLESALE_INV_GROCERIES" hidden="1">"c21116"</definedName>
    <definedName name="IQ_WHOLESALE_INV_HARDWARE" hidden="1">"c21117"</definedName>
    <definedName name="IQ_WHOLESALE_INV_LUMBER" hidden="1">"c21118"</definedName>
    <definedName name="IQ_WHOLESALE_INV_MACHINERY" hidden="1">"c21119"</definedName>
    <definedName name="IQ_WHOLESALE_INV_METALS_MINERALS" hidden="1">"c21120"</definedName>
    <definedName name="IQ_WHOLESALE_INV_MOTOR_VEHICLE" hidden="1">"c21121"</definedName>
    <definedName name="IQ_WHOLESALE_INV_NONDUR" hidden="1">"c21122"</definedName>
    <definedName name="IQ_WHOLESALE_INV_NONDUR_MISC" hidden="1">"c21123"</definedName>
    <definedName name="IQ_WHOLESALE_INV_PAPER" hidden="1">"c21124"</definedName>
    <definedName name="IQ_WHOLESALE_INV_PETROLEUM" hidden="1">"c21125"</definedName>
    <definedName name="IQ_WHOLESALE_INV_SALES_RATIO_ALCOHOL" hidden="1">"c21126"</definedName>
    <definedName name="IQ_WHOLESALE_INV_SALES_RATIO_APPAREL" hidden="1">"c21127"</definedName>
    <definedName name="IQ_WHOLESALE_INV_SALES_RATIO_CHEMICALS" hidden="1">"c21128"</definedName>
    <definedName name="IQ_WHOLESALE_INV_SALES_RATIO_COMPUTER" hidden="1">"c21129"</definedName>
    <definedName name="IQ_WHOLESALE_INV_SALES_RATIO_DRUGS" hidden="1">"c21130"</definedName>
    <definedName name="IQ_WHOLESALE_INV_SALES_RATIO_DUR" hidden="1">"c21131"</definedName>
    <definedName name="IQ_WHOLESALE_INV_SALES_RATIO_DUR_MISC" hidden="1">"c21132"</definedName>
    <definedName name="IQ_WHOLESALE_INV_SALES_RATIO_ELECTRIC" hidden="1">"c21133"</definedName>
    <definedName name="IQ_WHOLESALE_INV_SALES_RATIO_EQUIP" hidden="1">"c21134"</definedName>
    <definedName name="IQ_WHOLESALE_INV_SALES_RATIO_FARM_PRODUCT" hidden="1">"c21135"</definedName>
    <definedName name="IQ_WHOLESALE_INV_SALES_RATIO_FURNITURE" hidden="1">"c21136"</definedName>
    <definedName name="IQ_WHOLESALE_INV_SALES_RATIO_GROCERIES" hidden="1">"c21137"</definedName>
    <definedName name="IQ_WHOLESALE_INV_SALES_RATIO_HARDWARE" hidden="1">"c21138"</definedName>
    <definedName name="IQ_WHOLESALE_INV_SALES_RATIO_LUMBER" hidden="1">"c21139"</definedName>
    <definedName name="IQ_WHOLESALE_INV_SALES_RATIO_MACHINERY" hidden="1">"c21140"</definedName>
    <definedName name="IQ_WHOLESALE_INV_SALES_RATIO_METALS_MINERALS" hidden="1">"c21141"</definedName>
    <definedName name="IQ_WHOLESALE_INV_SALES_RATIO_MOTOR_VEHICLE" hidden="1">"c21142"</definedName>
    <definedName name="IQ_WHOLESALE_INV_SALES_RATIO_NONDUR" hidden="1">"c21143"</definedName>
    <definedName name="IQ_WHOLESALE_INV_SALES_RATIO_NONDUR_MISC" hidden="1">"c21144"</definedName>
    <definedName name="IQ_WHOLESALE_INV_SALES_RATIO_PAPER" hidden="1">"c21145"</definedName>
    <definedName name="IQ_WHOLESALE_INV_SALES_RATIO_PETROLEUM" hidden="1">"c21146"</definedName>
    <definedName name="IQ_WHOLESALE_INV_SALES_RATIO_TOTAL" hidden="1">"c21147"</definedName>
    <definedName name="IQ_WHOLESALE_INV_TOTAL" hidden="1">"c21148"</definedName>
    <definedName name="IQ_WHOLESALE_SALES_ALCOHOL" hidden="1">"c21149"</definedName>
    <definedName name="IQ_WHOLESALE_SALES_APPAREL" hidden="1">"c21150"</definedName>
    <definedName name="IQ_WHOLESALE_SALES_CHEMICALS" hidden="1">"c21151"</definedName>
    <definedName name="IQ_WHOLESALE_SALES_COMPUTER" hidden="1">"c21152"</definedName>
    <definedName name="IQ_WHOLESALE_SALES_DRUGS" hidden="1">"c21153"</definedName>
    <definedName name="IQ_WHOLESALE_SALES_DUR" hidden="1">"c21154"</definedName>
    <definedName name="IQ_WHOLESALE_SALES_DUR_MISC" hidden="1">"c21155"</definedName>
    <definedName name="IQ_WHOLESALE_SALES_ELECTRIC" hidden="1">"c21156"</definedName>
    <definedName name="IQ_WHOLESALE_SALES_EQUIP" hidden="1">"c21157"</definedName>
    <definedName name="IQ_WHOLESALE_SALES_FARM_PRODUCT" hidden="1">"c21158"</definedName>
    <definedName name="IQ_WHOLESALE_SALES_FURNITURE" hidden="1">"c21159"</definedName>
    <definedName name="IQ_WHOLESALE_SALES_GROCERIES" hidden="1">"c21160"</definedName>
    <definedName name="IQ_WHOLESALE_SALES_HARDWARE" hidden="1">"c21161"</definedName>
    <definedName name="IQ_WHOLESALE_SALES_LUMBER" hidden="1">"c21162"</definedName>
    <definedName name="IQ_WHOLESALE_SALES_MACHINERY" hidden="1">"c21163"</definedName>
    <definedName name="IQ_WHOLESALE_SALES_METALS_MINERALS" hidden="1">"c21164"</definedName>
    <definedName name="IQ_WHOLESALE_SALES_MOTOR_VEHICLE" hidden="1">"c21165"</definedName>
    <definedName name="IQ_WHOLESALE_SALES_NONDUR" hidden="1">"c21166"</definedName>
    <definedName name="IQ_WHOLESALE_SALES_NONDUR_MISC" hidden="1">"c21167"</definedName>
    <definedName name="IQ_WHOLESALE_SALES_PAPER" hidden="1">"c21168"</definedName>
    <definedName name="IQ_WHOLESALE_SALES_PETROLEUM" hidden="1">"c21169"</definedName>
    <definedName name="IQ_WHOLESALE_SALES_TOTAL" hidden="1">"c21170"</definedName>
    <definedName name="IQ_WRITTEN_OPTION_CONTRACTS_FDIC" hidden="1">"c6509"</definedName>
    <definedName name="IQ_WRITTEN_OPTION_CONTRACTS_FX_RISK_FDIC" hidden="1">"c6514"</definedName>
    <definedName name="IQ_WRITTEN_OPTION_CONTRACTS_NON_FX_IR_FDIC" hidden="1">"c6519"</definedName>
    <definedName name="IQ_XDIV_DATE_LIST" hidden="1">"c17416"</definedName>
    <definedName name="IQ_YIELD_CURVE_LIST" hidden="1">"c19250"</definedName>
    <definedName name="IQ_YTD" hidden="1">3000</definedName>
    <definedName name="IQ_YTDMONTH" hidden="1">130000</definedName>
    <definedName name="IQ_ZERO_COUPON_DEBT" hidden="1">"c17896"</definedName>
    <definedName name="IQ_ZERO_COUPON_DEBT_PCT" hidden="1">"c18010"</definedName>
  </definedName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1" i="37" l="1"/>
  <c r="F6" i="37"/>
  <c r="G6" i="37"/>
  <c r="H6" i="37" s="1"/>
  <c r="I6" i="37" s="1"/>
  <c r="E6" i="37"/>
  <c r="D6" i="37"/>
  <c r="D4" i="37"/>
  <c r="E4" i="37" s="1"/>
  <c r="F4" i="37" s="1"/>
  <c r="G4" i="37" s="1"/>
  <c r="H4" i="37" s="1"/>
  <c r="I4" i="37" s="1"/>
  <c r="C10" i="36" l="1"/>
  <c r="C11" i="36" s="1"/>
  <c r="C12" i="36" s="1"/>
  <c r="C13" i="36" s="1"/>
  <c r="F5" i="35" l="1"/>
  <c r="H6" i="35"/>
  <c r="F6" i="35" s="1"/>
  <c r="H13" i="35"/>
  <c r="B14" i="35"/>
  <c r="H14" i="35"/>
  <c r="B15" i="35"/>
  <c r="B16" i="35" s="1"/>
  <c r="B17" i="35" s="1"/>
  <c r="H15" i="35"/>
  <c r="H16" i="35"/>
  <c r="H17" i="35"/>
  <c r="I20" i="35"/>
  <c r="J20" i="35"/>
  <c r="J118" i="35" s="1"/>
  <c r="I21" i="35"/>
  <c r="J21" i="35" s="1"/>
  <c r="K21" i="35" s="1"/>
  <c r="L21" i="35" s="1"/>
  <c r="M21" i="35" s="1"/>
  <c r="N21" i="35" s="1"/>
  <c r="O21" i="35" s="1"/>
  <c r="P21" i="35" s="1"/>
  <c r="Q21" i="35" s="1"/>
  <c r="R21" i="35" s="1"/>
  <c r="H23" i="35"/>
  <c r="C26" i="35"/>
  <c r="I30" i="35"/>
  <c r="I121" i="35" s="1"/>
  <c r="J30" i="35"/>
  <c r="K30" i="35"/>
  <c r="L30" i="35"/>
  <c r="M30" i="35"/>
  <c r="M121" i="35" s="1"/>
  <c r="N30" i="35"/>
  <c r="O30" i="35"/>
  <c r="O121" i="35" s="1"/>
  <c r="P30" i="35"/>
  <c r="P121" i="35" s="1"/>
  <c r="Q30" i="35"/>
  <c r="Q121" i="35" s="1"/>
  <c r="R30" i="35"/>
  <c r="R121" i="35" s="1"/>
  <c r="I31" i="35"/>
  <c r="J31" i="35"/>
  <c r="K31" i="35"/>
  <c r="L31" i="35"/>
  <c r="M31" i="35"/>
  <c r="M129" i="35" s="1"/>
  <c r="N31" i="35"/>
  <c r="N129" i="35" s="1"/>
  <c r="O31" i="35"/>
  <c r="O129" i="35" s="1"/>
  <c r="P31" i="35"/>
  <c r="P129" i="35" s="1"/>
  <c r="Q31" i="35"/>
  <c r="R31" i="35"/>
  <c r="C44" i="35"/>
  <c r="B47" i="35"/>
  <c r="I48" i="35"/>
  <c r="J48" i="35"/>
  <c r="K48" i="35"/>
  <c r="L48" i="35"/>
  <c r="M48" i="35"/>
  <c r="N48" i="35"/>
  <c r="O48" i="35"/>
  <c r="P48" i="35"/>
  <c r="Q48" i="35"/>
  <c r="R48" i="35"/>
  <c r="C62" i="35"/>
  <c r="B65" i="35"/>
  <c r="I66" i="35"/>
  <c r="J66" i="35"/>
  <c r="K66" i="35"/>
  <c r="L66" i="35"/>
  <c r="M66" i="35"/>
  <c r="N66" i="35"/>
  <c r="O66" i="35"/>
  <c r="P66" i="35"/>
  <c r="Q66" i="35"/>
  <c r="R66" i="35"/>
  <c r="C80" i="35"/>
  <c r="B83" i="35"/>
  <c r="I84" i="35"/>
  <c r="J84" i="35"/>
  <c r="K84" i="35"/>
  <c r="L84" i="35"/>
  <c r="M84" i="35"/>
  <c r="N84" i="35"/>
  <c r="O84" i="35"/>
  <c r="P84" i="35"/>
  <c r="Q84" i="35"/>
  <c r="R84" i="35"/>
  <c r="H87" i="35"/>
  <c r="C98" i="35"/>
  <c r="B101" i="35"/>
  <c r="I102" i="35"/>
  <c r="J102" i="35"/>
  <c r="K102" i="35"/>
  <c r="L102" i="35"/>
  <c r="M102" i="35"/>
  <c r="N102" i="35"/>
  <c r="O102" i="35"/>
  <c r="P102" i="35"/>
  <c r="Q102" i="35"/>
  <c r="R102" i="35"/>
  <c r="H105" i="35"/>
  <c r="H114" i="35" s="1"/>
  <c r="H118" i="35"/>
  <c r="I118" i="35"/>
  <c r="J121" i="35"/>
  <c r="K121" i="35"/>
  <c r="L121" i="35"/>
  <c r="N121" i="35"/>
  <c r="H129" i="35"/>
  <c r="H131" i="35" s="1"/>
  <c r="I129" i="35"/>
  <c r="J129" i="35"/>
  <c r="K129" i="35"/>
  <c r="L129" i="35"/>
  <c r="Q129" i="35"/>
  <c r="R129" i="35"/>
  <c r="H24" i="35" l="1"/>
  <c r="H96" i="35"/>
  <c r="I82" i="35"/>
  <c r="H51" i="35"/>
  <c r="H33" i="35"/>
  <c r="H69" i="35"/>
  <c r="H121" i="35"/>
  <c r="H123" i="35" s="1"/>
  <c r="I100" i="35"/>
  <c r="K20" i="35"/>
  <c r="B61" i="34"/>
  <c r="B60" i="34"/>
  <c r="B54" i="34"/>
  <c r="B53" i="34"/>
  <c r="B48" i="34"/>
  <c r="B43" i="34"/>
  <c r="D40" i="34"/>
  <c r="D36" i="34"/>
  <c r="D43" i="34" s="1"/>
  <c r="B36" i="34"/>
  <c r="D35" i="34"/>
  <c r="B35" i="34"/>
  <c r="H42" i="35" l="1"/>
  <c r="I28" i="35"/>
  <c r="I46" i="35"/>
  <c r="H60" i="35"/>
  <c r="I64" i="35"/>
  <c r="H78" i="35"/>
  <c r="K118" i="35"/>
  <c r="L20" i="35"/>
  <c r="I101" i="35"/>
  <c r="I83" i="35"/>
  <c r="F43" i="34"/>
  <c r="D45" i="34"/>
  <c r="D48" i="34" s="1"/>
  <c r="D34" i="31"/>
  <c r="D41" i="31" s="1"/>
  <c r="D35" i="33"/>
  <c r="D42" i="33" s="1"/>
  <c r="B47" i="33"/>
  <c r="B60" i="33"/>
  <c r="B59" i="33"/>
  <c r="B53" i="33"/>
  <c r="B52" i="33"/>
  <c r="B42" i="33"/>
  <c r="D39" i="33"/>
  <c r="B35" i="33"/>
  <c r="D34" i="33"/>
  <c r="B34" i="33"/>
  <c r="D38" i="31"/>
  <c r="D33" i="31"/>
  <c r="B51" i="31"/>
  <c r="B52" i="31"/>
  <c r="B46" i="31"/>
  <c r="B47" i="31"/>
  <c r="B41" i="31"/>
  <c r="B33" i="31"/>
  <c r="F15" i="30"/>
  <c r="D65" i="30"/>
  <c r="D44" i="30"/>
  <c r="H44" i="30" s="1"/>
  <c r="D46" i="30"/>
  <c r="H59" i="30" s="1"/>
  <c r="H46" i="30"/>
  <c r="F59" i="30" s="1"/>
  <c r="J59" i="30" s="1"/>
  <c r="D47" i="30"/>
  <c r="H47" i="30" s="1"/>
  <c r="D42" i="30"/>
  <c r="H42" i="30"/>
  <c r="G55" i="30" s="1"/>
  <c r="J55" i="30" s="1"/>
  <c r="J42" i="30"/>
  <c r="D55" i="30" s="1"/>
  <c r="D43" i="30"/>
  <c r="H43" i="30" s="1"/>
  <c r="D45" i="30"/>
  <c r="H58" i="30" s="1"/>
  <c r="H45" i="30"/>
  <c r="J45" i="30"/>
  <c r="D58" i="30" s="1"/>
  <c r="D48" i="30"/>
  <c r="H48" i="30" s="1"/>
  <c r="H30" i="30"/>
  <c r="H28" i="30"/>
  <c r="H29" i="30"/>
  <c r="G59" i="30"/>
  <c r="F55" i="30"/>
  <c r="H55" i="30"/>
  <c r="D41" i="30"/>
  <c r="H41" i="30" s="1"/>
  <c r="J41" i="30" s="1"/>
  <c r="D54" i="30" s="1"/>
  <c r="H56" i="30"/>
  <c r="H57" i="30"/>
  <c r="H31" i="30"/>
  <c r="F58" i="30"/>
  <c r="G58" i="30"/>
  <c r="J58" i="30" s="1"/>
  <c r="H32" i="30"/>
  <c r="H33" i="30"/>
  <c r="H34" i="30"/>
  <c r="H61" i="30"/>
  <c r="B48" i="30"/>
  <c r="B61" i="30"/>
  <c r="B47" i="30"/>
  <c r="B60" i="30"/>
  <c r="B46" i="30"/>
  <c r="B59" i="30" s="1"/>
  <c r="B45" i="30"/>
  <c r="B58" i="30"/>
  <c r="B44" i="30"/>
  <c r="B57" i="30"/>
  <c r="B43" i="30"/>
  <c r="B56" i="30"/>
  <c r="B42" i="30"/>
  <c r="B55" i="30" s="1"/>
  <c r="B41" i="30"/>
  <c r="B54" i="30"/>
  <c r="H27" i="30"/>
  <c r="I47" i="35" l="1"/>
  <c r="I65" i="35"/>
  <c r="I29" i="35"/>
  <c r="I32" i="35"/>
  <c r="M20" i="35"/>
  <c r="L118" i="35"/>
  <c r="G61" i="30"/>
  <c r="J48" i="30"/>
  <c r="D61" i="30" s="1"/>
  <c r="F61" i="30"/>
  <c r="J61" i="30" s="1"/>
  <c r="J47" i="30"/>
  <c r="D60" i="30" s="1"/>
  <c r="G60" i="30"/>
  <c r="F60" i="30"/>
  <c r="D44" i="33"/>
  <c r="F42" i="33"/>
  <c r="G56" i="30"/>
  <c r="J43" i="30"/>
  <c r="D56" i="30" s="1"/>
  <c r="F56" i="30"/>
  <c r="J56" i="30" s="1"/>
  <c r="D43" i="31"/>
  <c r="F41" i="31"/>
  <c r="J44" i="30"/>
  <c r="D57" i="30" s="1"/>
  <c r="F57" i="30"/>
  <c r="J57" i="30" s="1"/>
  <c r="G57" i="30"/>
  <c r="H54" i="30"/>
  <c r="J54" i="30" s="1"/>
  <c r="H60" i="30"/>
  <c r="J46" i="30"/>
  <c r="D59" i="30" s="1"/>
  <c r="D69" i="30" s="1"/>
  <c r="D50" i="34"/>
  <c r="I36" i="35" l="1"/>
  <c r="I42" i="35"/>
  <c r="I33" i="35"/>
  <c r="J28" i="35" s="1"/>
  <c r="N20" i="35"/>
  <c r="M118" i="35"/>
  <c r="D49" i="33"/>
  <c r="J60" i="30"/>
  <c r="D46" i="31"/>
  <c r="D51" i="31" s="1"/>
  <c r="D47" i="31"/>
  <c r="D52" i="31" s="1"/>
  <c r="F52" i="31" s="1"/>
  <c r="F65" i="30"/>
  <c r="D68" i="30"/>
  <c r="D47" i="33"/>
  <c r="D70" i="30"/>
  <c r="D54" i="34"/>
  <c r="D61" i="34" s="1"/>
  <c r="D53" i="34"/>
  <c r="O20" i="35" l="1"/>
  <c r="N118" i="35"/>
  <c r="J29" i="35"/>
  <c r="J32" i="35" s="1"/>
  <c r="I37" i="35"/>
  <c r="I49" i="35"/>
  <c r="D54" i="31"/>
  <c r="F51" i="31"/>
  <c r="F68" i="30"/>
  <c r="F77" i="30" s="1"/>
  <c r="D72" i="30"/>
  <c r="D74" i="30" s="1"/>
  <c r="D53" i="33"/>
  <c r="D60" i="33" s="1"/>
  <c r="D52" i="33"/>
  <c r="D55" i="33" s="1"/>
  <c r="F70" i="30"/>
  <c r="F79" i="30" s="1"/>
  <c r="F69" i="30"/>
  <c r="F78" i="30" s="1"/>
  <c r="D56" i="34"/>
  <c r="D60" i="34"/>
  <c r="F61" i="34" s="1"/>
  <c r="J36" i="35" l="1"/>
  <c r="J42" i="35"/>
  <c r="J33" i="35"/>
  <c r="K28" i="35" s="1"/>
  <c r="I38" i="35"/>
  <c r="P20" i="35"/>
  <c r="O118" i="35"/>
  <c r="F60" i="33"/>
  <c r="D77" i="30"/>
  <c r="D78" i="30"/>
  <c r="D86" i="30" s="1"/>
  <c r="D79" i="30"/>
  <c r="D87" i="30" s="1"/>
  <c r="D59" i="33"/>
  <c r="D63" i="34"/>
  <c r="F60" i="34"/>
  <c r="K29" i="35" l="1"/>
  <c r="P118" i="35"/>
  <c r="Q20" i="35"/>
  <c r="I40" i="35"/>
  <c r="J37" i="35"/>
  <c r="J38" i="35" s="1"/>
  <c r="J49" i="35"/>
  <c r="D62" i="33"/>
  <c r="F59" i="33"/>
  <c r="D81" i="30"/>
  <c r="D85" i="30"/>
  <c r="J40" i="35" l="1"/>
  <c r="R20" i="35"/>
  <c r="R118" i="35" s="1"/>
  <c r="Q118" i="35"/>
  <c r="K32" i="35"/>
  <c r="I54" i="35"/>
  <c r="I50" i="35"/>
  <c r="F85" i="30"/>
  <c r="D89" i="30"/>
  <c r="F86" i="30"/>
  <c r="F87" i="30"/>
  <c r="I60" i="35" l="1"/>
  <c r="I51" i="35"/>
  <c r="J46" i="35" s="1"/>
  <c r="K36" i="35"/>
  <c r="K42" i="35"/>
  <c r="I67" i="35"/>
  <c r="I55" i="35"/>
  <c r="K33" i="35"/>
  <c r="L28" i="35" s="1"/>
  <c r="I56" i="35" l="1"/>
  <c r="L29" i="35"/>
  <c r="L32" i="35"/>
  <c r="K37" i="35"/>
  <c r="K38" i="35"/>
  <c r="K49" i="35"/>
  <c r="J47" i="35"/>
  <c r="J54" i="35" s="1"/>
  <c r="J67" i="35" l="1"/>
  <c r="J55" i="35"/>
  <c r="L42" i="35"/>
  <c r="L36" i="35"/>
  <c r="L33" i="35"/>
  <c r="M28" i="35" s="1"/>
  <c r="J50" i="35"/>
  <c r="I58" i="35"/>
  <c r="I68" i="35" s="1"/>
  <c r="K40" i="35"/>
  <c r="I72" i="35" l="1"/>
  <c r="I69" i="35"/>
  <c r="J64" i="35" s="1"/>
  <c r="I78" i="35"/>
  <c r="L37" i="35"/>
  <c r="L49" i="35"/>
  <c r="J60" i="35"/>
  <c r="J51" i="35"/>
  <c r="K46" i="35" s="1"/>
  <c r="M29" i="35"/>
  <c r="M32" i="35" s="1"/>
  <c r="J56" i="35"/>
  <c r="K47" i="35" l="1"/>
  <c r="K50" i="35" s="1"/>
  <c r="K60" i="35" s="1"/>
  <c r="J65" i="35"/>
  <c r="I73" i="35"/>
  <c r="I74" i="35" s="1"/>
  <c r="I85" i="35"/>
  <c r="M36" i="35"/>
  <c r="M42" i="35"/>
  <c r="M33" i="35"/>
  <c r="N28" i="35" s="1"/>
  <c r="L38" i="35"/>
  <c r="J58" i="35"/>
  <c r="K54" i="35" l="1"/>
  <c r="I76" i="35"/>
  <c r="K51" i="35"/>
  <c r="L46" i="35" s="1"/>
  <c r="I86" i="35"/>
  <c r="I90" i="35" s="1"/>
  <c r="J68" i="35"/>
  <c r="N29" i="35"/>
  <c r="N32" i="35" s="1"/>
  <c r="K67" i="35"/>
  <c r="K55" i="35"/>
  <c r="L40" i="35"/>
  <c r="M49" i="35"/>
  <c r="M37" i="35"/>
  <c r="N36" i="35" l="1"/>
  <c r="N42" i="35"/>
  <c r="N33" i="35"/>
  <c r="O28" i="35" s="1"/>
  <c r="I87" i="35"/>
  <c r="J82" i="35" s="1"/>
  <c r="L47" i="35"/>
  <c r="L50" i="35" s="1"/>
  <c r="I96" i="35"/>
  <c r="I91" i="35"/>
  <c r="I92" i="35"/>
  <c r="I103" i="35"/>
  <c r="K56" i="35"/>
  <c r="M38" i="35"/>
  <c r="J72" i="35"/>
  <c r="J78" i="35"/>
  <c r="J69" i="35"/>
  <c r="K64" i="35" s="1"/>
  <c r="L54" i="35" l="1"/>
  <c r="L55" i="35" s="1"/>
  <c r="L56" i="35" s="1"/>
  <c r="L60" i="35"/>
  <c r="L51" i="35"/>
  <c r="M46" i="35" s="1"/>
  <c r="I94" i="35"/>
  <c r="I104" i="35" s="1"/>
  <c r="J83" i="35"/>
  <c r="M40" i="35"/>
  <c r="O29" i="35"/>
  <c r="O32" i="35" s="1"/>
  <c r="K65" i="35"/>
  <c r="J73" i="35"/>
  <c r="J74" i="35" s="1"/>
  <c r="J85" i="35"/>
  <c r="L67" i="35"/>
  <c r="K58" i="35"/>
  <c r="N49" i="35"/>
  <c r="N37" i="35"/>
  <c r="K68" i="35" l="1"/>
  <c r="K72" i="35" s="1"/>
  <c r="I108" i="35"/>
  <c r="I114" i="35"/>
  <c r="I105" i="35"/>
  <c r="J100" i="35" s="1"/>
  <c r="J76" i="35"/>
  <c r="J86" i="35" s="1"/>
  <c r="O42" i="35"/>
  <c r="O36" i="35"/>
  <c r="M47" i="35"/>
  <c r="M50" i="35" s="1"/>
  <c r="M60" i="35" s="1"/>
  <c r="O33" i="35"/>
  <c r="P28" i="35" s="1"/>
  <c r="L58" i="35"/>
  <c r="N38" i="35"/>
  <c r="J90" i="35" l="1"/>
  <c r="J96" i="35"/>
  <c r="M54" i="35"/>
  <c r="M55" i="35" s="1"/>
  <c r="K69" i="35"/>
  <c r="L64" i="35" s="1"/>
  <c r="K78" i="35"/>
  <c r="L65" i="35"/>
  <c r="L68" i="35" s="1"/>
  <c r="O37" i="35"/>
  <c r="O38" i="35"/>
  <c r="O49" i="35"/>
  <c r="P29" i="35"/>
  <c r="P32" i="35" s="1"/>
  <c r="M67" i="35"/>
  <c r="J87" i="35"/>
  <c r="K82" i="35" s="1"/>
  <c r="I109" i="35"/>
  <c r="I130" i="35" s="1"/>
  <c r="I122" i="35"/>
  <c r="M51" i="35"/>
  <c r="N46" i="35" s="1"/>
  <c r="J101" i="35"/>
  <c r="N40" i="35"/>
  <c r="J91" i="35"/>
  <c r="J92" i="35"/>
  <c r="J103" i="35"/>
  <c r="K73" i="35"/>
  <c r="K74" i="35"/>
  <c r="K85" i="35"/>
  <c r="M56" i="35" l="1"/>
  <c r="P42" i="35"/>
  <c r="P36" i="35"/>
  <c r="P33" i="35"/>
  <c r="Q28" i="35" s="1"/>
  <c r="L72" i="35"/>
  <c r="L78" i="35"/>
  <c r="L69" i="35"/>
  <c r="M64" i="35" s="1"/>
  <c r="I123" i="35"/>
  <c r="K76" i="35"/>
  <c r="M58" i="35"/>
  <c r="K83" i="35"/>
  <c r="K86" i="35"/>
  <c r="K90" i="35" s="1"/>
  <c r="O40" i="35"/>
  <c r="I110" i="35"/>
  <c r="I112" i="35" s="1"/>
  <c r="J94" i="35"/>
  <c r="J104" i="35" s="1"/>
  <c r="I131" i="35"/>
  <c r="N47" i="35"/>
  <c r="N50" i="35" s="1"/>
  <c r="N60" i="35" s="1"/>
  <c r="J108" i="35" l="1"/>
  <c r="J105" i="35"/>
  <c r="K100" i="35" s="1"/>
  <c r="J114" i="35"/>
  <c r="M65" i="35"/>
  <c r="K87" i="35"/>
  <c r="L82" i="35" s="1"/>
  <c r="L73" i="35"/>
  <c r="L85" i="35"/>
  <c r="N54" i="35"/>
  <c r="K96" i="35"/>
  <c r="P37" i="35"/>
  <c r="P38" i="35"/>
  <c r="P49" i="35"/>
  <c r="I136" i="35"/>
  <c r="K91" i="35"/>
  <c r="K103" i="35"/>
  <c r="Q29" i="35"/>
  <c r="Q32" i="35" s="1"/>
  <c r="N51" i="35"/>
  <c r="O46" i="35" s="1"/>
  <c r="Q36" i="35" l="1"/>
  <c r="Q42" i="35"/>
  <c r="Q33" i="35"/>
  <c r="R28" i="35" s="1"/>
  <c r="M69" i="35"/>
  <c r="N64" i="35" s="1"/>
  <c r="O47" i="35"/>
  <c r="L83" i="35"/>
  <c r="N55" i="35"/>
  <c r="N56" i="35"/>
  <c r="N67" i="35"/>
  <c r="M68" i="35"/>
  <c r="K101" i="35"/>
  <c r="P40" i="35"/>
  <c r="K92" i="35"/>
  <c r="L74" i="35"/>
  <c r="J109" i="35"/>
  <c r="J130" i="35" s="1"/>
  <c r="J110" i="35"/>
  <c r="J112" i="35" s="1"/>
  <c r="J122" i="35"/>
  <c r="J123" i="35" l="1"/>
  <c r="N58" i="35"/>
  <c r="R29" i="35"/>
  <c r="R32" i="35" s="1"/>
  <c r="O50" i="35"/>
  <c r="O60" i="35" s="1"/>
  <c r="O54" i="35"/>
  <c r="J131" i="35"/>
  <c r="N65" i="35"/>
  <c r="L76" i="35"/>
  <c r="L86" i="35" s="1"/>
  <c r="M72" i="35"/>
  <c r="M78" i="35"/>
  <c r="K94" i="35"/>
  <c r="K104" i="35" s="1"/>
  <c r="Q37" i="35"/>
  <c r="Q49" i="35"/>
  <c r="N68" i="35" l="1"/>
  <c r="N69" i="35" s="1"/>
  <c r="O64" i="35" s="1"/>
  <c r="O65" i="35" s="1"/>
  <c r="K108" i="35"/>
  <c r="K114" i="35"/>
  <c r="K105" i="35"/>
  <c r="L100" i="35" s="1"/>
  <c r="L90" i="35"/>
  <c r="L96" i="35"/>
  <c r="L87" i="35"/>
  <c r="M82" i="35" s="1"/>
  <c r="R36" i="35"/>
  <c r="R42" i="35"/>
  <c r="C42" i="35" s="1"/>
  <c r="R33" i="35"/>
  <c r="N72" i="35"/>
  <c r="N78" i="35"/>
  <c r="O55" i="35"/>
  <c r="O56" i="35"/>
  <c r="O67" i="35"/>
  <c r="J136" i="35"/>
  <c r="O51" i="35"/>
  <c r="P46" i="35" s="1"/>
  <c r="Q38" i="35"/>
  <c r="M73" i="35"/>
  <c r="M74" i="35"/>
  <c r="M85" i="35"/>
  <c r="M83" i="35" l="1"/>
  <c r="N73" i="35"/>
  <c r="N74" i="35" s="1"/>
  <c r="N85" i="35"/>
  <c r="O58" i="35"/>
  <c r="O68" i="35" s="1"/>
  <c r="R37" i="35"/>
  <c r="R49" i="35"/>
  <c r="P47" i="35"/>
  <c r="P50" i="35" s="1"/>
  <c r="P60" i="35" s="1"/>
  <c r="M76" i="35"/>
  <c r="L91" i="35"/>
  <c r="L92" i="35" s="1"/>
  <c r="L103" i="35"/>
  <c r="L101" i="35"/>
  <c r="Q40" i="35"/>
  <c r="K109" i="35"/>
  <c r="K130" i="35" s="1"/>
  <c r="K110" i="35"/>
  <c r="K112" i="35" s="1"/>
  <c r="K122" i="35"/>
  <c r="M86" i="35" l="1"/>
  <c r="N76" i="35"/>
  <c r="O72" i="35"/>
  <c r="O69" i="35"/>
  <c r="P64" i="35" s="1"/>
  <c r="O78" i="35"/>
  <c r="L94" i="35"/>
  <c r="L104" i="35" s="1"/>
  <c r="L108" i="35" s="1"/>
  <c r="M90" i="35"/>
  <c r="M96" i="35"/>
  <c r="M87" i="35"/>
  <c r="N82" i="35" s="1"/>
  <c r="P54" i="35"/>
  <c r="K123" i="35"/>
  <c r="K131" i="35"/>
  <c r="P51" i="35"/>
  <c r="Q46" i="35" s="1"/>
  <c r="R38" i="35"/>
  <c r="L109" i="35" l="1"/>
  <c r="L130" i="35" s="1"/>
  <c r="L122" i="35"/>
  <c r="K136" i="35"/>
  <c r="N83" i="35"/>
  <c r="N86" i="35"/>
  <c r="O73" i="35"/>
  <c r="O85" i="35"/>
  <c r="L105" i="35"/>
  <c r="M100" i="35" s="1"/>
  <c r="P65" i="35"/>
  <c r="Q47" i="35"/>
  <c r="Q54" i="35"/>
  <c r="Q50" i="35"/>
  <c r="Q60" i="35" s="1"/>
  <c r="R40" i="35"/>
  <c r="M91" i="35"/>
  <c r="M103" i="35"/>
  <c r="P55" i="35"/>
  <c r="P56" i="35" s="1"/>
  <c r="P67" i="35"/>
  <c r="L114" i="35"/>
  <c r="N87" i="35" l="1"/>
  <c r="O82" i="35" s="1"/>
  <c r="O83" i="35" s="1"/>
  <c r="N90" i="35"/>
  <c r="N96" i="35"/>
  <c r="P68" i="35"/>
  <c r="P72" i="35" s="1"/>
  <c r="Q55" i="35"/>
  <c r="Q56" i="35"/>
  <c r="Q67" i="35"/>
  <c r="P58" i="35"/>
  <c r="M101" i="35"/>
  <c r="Q51" i="35"/>
  <c r="R46" i="35" s="1"/>
  <c r="L123" i="35"/>
  <c r="L131" i="35"/>
  <c r="M92" i="35"/>
  <c r="O74" i="35"/>
  <c r="L110" i="35"/>
  <c r="L112" i="35" s="1"/>
  <c r="P78" i="35" l="1"/>
  <c r="R47" i="35"/>
  <c r="R54" i="35"/>
  <c r="R50" i="35"/>
  <c r="R60" i="35" s="1"/>
  <c r="C60" i="35" s="1"/>
  <c r="P69" i="35"/>
  <c r="Q64" i="35" s="1"/>
  <c r="P73" i="35"/>
  <c r="P85" i="35"/>
  <c r="M94" i="35"/>
  <c r="M104" i="35" s="1"/>
  <c r="N91" i="35"/>
  <c r="N92" i="35" s="1"/>
  <c r="N103" i="35"/>
  <c r="Q58" i="35"/>
  <c r="O76" i="35"/>
  <c r="O86" i="35" s="1"/>
  <c r="L136" i="35"/>
  <c r="M108" i="35" l="1"/>
  <c r="M114" i="35"/>
  <c r="M105" i="35"/>
  <c r="N100" i="35" s="1"/>
  <c r="O90" i="35"/>
  <c r="O96" i="35"/>
  <c r="O87" i="35"/>
  <c r="P82" i="35" s="1"/>
  <c r="N94" i="35"/>
  <c r="R67" i="35"/>
  <c r="R55" i="35"/>
  <c r="R56" i="35" s="1"/>
  <c r="R51" i="35"/>
  <c r="P74" i="35"/>
  <c r="Q65" i="35"/>
  <c r="Q68" i="35" s="1"/>
  <c r="Q72" i="35" l="1"/>
  <c r="Q78" i="35"/>
  <c r="Q69" i="35"/>
  <c r="R64" i="35" s="1"/>
  <c r="R58" i="35"/>
  <c r="P83" i="35"/>
  <c r="P86" i="35" s="1"/>
  <c r="P76" i="35"/>
  <c r="O92" i="35"/>
  <c r="O91" i="35"/>
  <c r="O103" i="35"/>
  <c r="N101" i="35"/>
  <c r="M109" i="35"/>
  <c r="M130" i="35" s="1"/>
  <c r="M110" i="35"/>
  <c r="M112" i="35" s="1"/>
  <c r="M122" i="35"/>
  <c r="O94" i="35" l="1"/>
  <c r="N104" i="35"/>
  <c r="P90" i="35"/>
  <c r="P96" i="35"/>
  <c r="R65" i="35"/>
  <c r="P87" i="35"/>
  <c r="Q82" i="35" s="1"/>
  <c r="M131" i="35"/>
  <c r="M123" i="35"/>
  <c r="M136" i="35" s="1"/>
  <c r="Q73" i="35"/>
  <c r="Q74" i="35"/>
  <c r="Q85" i="35"/>
  <c r="Q83" i="35" l="1"/>
  <c r="P91" i="35"/>
  <c r="P92" i="35"/>
  <c r="P103" i="35"/>
  <c r="Q76" i="35"/>
  <c r="R68" i="35"/>
  <c r="N108" i="35"/>
  <c r="N114" i="35"/>
  <c r="N105" i="35"/>
  <c r="O100" i="35" s="1"/>
  <c r="Q86" i="35" l="1"/>
  <c r="Q90" i="35" s="1"/>
  <c r="Q96" i="35"/>
  <c r="P94" i="35"/>
  <c r="Q87" i="35"/>
  <c r="R82" i="35" s="1"/>
  <c r="N109" i="35"/>
  <c r="N130" i="35" s="1"/>
  <c r="N131" i="35" s="1"/>
  <c r="N110" i="35"/>
  <c r="N112" i="35" s="1"/>
  <c r="N122" i="35"/>
  <c r="N123" i="35" s="1"/>
  <c r="R72" i="35"/>
  <c r="R78" i="35"/>
  <c r="C78" i="35" s="1"/>
  <c r="O101" i="35"/>
  <c r="O104" i="35"/>
  <c r="R69" i="35"/>
  <c r="O105" i="35" l="1"/>
  <c r="P100" i="35" s="1"/>
  <c r="P101" i="35" s="1"/>
  <c r="R83" i="35"/>
  <c r="R73" i="35"/>
  <c r="R85" i="35"/>
  <c r="O108" i="35"/>
  <c r="O114" i="35"/>
  <c r="N136" i="35"/>
  <c r="Q91" i="35"/>
  <c r="Q92" i="35"/>
  <c r="Q103" i="35"/>
  <c r="P104" i="35" l="1"/>
  <c r="P108" i="35" s="1"/>
  <c r="Q94" i="35"/>
  <c r="P114" i="35"/>
  <c r="O109" i="35"/>
  <c r="O130" i="35" s="1"/>
  <c r="O131" i="35" s="1"/>
  <c r="O122" i="35"/>
  <c r="O123" i="35" s="1"/>
  <c r="P105" i="35"/>
  <c r="Q100" i="35" s="1"/>
  <c r="R74" i="35"/>
  <c r="R76" i="35" l="1"/>
  <c r="R86" i="35" s="1"/>
  <c r="P109" i="35"/>
  <c r="P130" i="35" s="1"/>
  <c r="P131" i="35" s="1"/>
  <c r="P122" i="35"/>
  <c r="P123" i="35" s="1"/>
  <c r="P136" i="35" s="1"/>
  <c r="Q101" i="35"/>
  <c r="Q104" i="35" s="1"/>
  <c r="O136" i="35"/>
  <c r="O110" i="35"/>
  <c r="O112" i="35" s="1"/>
  <c r="Q108" i="35" l="1"/>
  <c r="Q114" i="35"/>
  <c r="P110" i="35"/>
  <c r="P112" i="35" s="1"/>
  <c r="Q105" i="35"/>
  <c r="R100" i="35" s="1"/>
  <c r="R90" i="35"/>
  <c r="R87" i="35"/>
  <c r="R96" i="35"/>
  <c r="C96" i="35" s="1"/>
  <c r="R91" i="35" l="1"/>
  <c r="R92" i="35"/>
  <c r="R103" i="35"/>
  <c r="R101" i="35"/>
  <c r="Q110" i="35"/>
  <c r="Q112" i="35" s="1"/>
  <c r="Q109" i="35"/>
  <c r="Q130" i="35" s="1"/>
  <c r="Q131" i="35" s="1"/>
  <c r="Q122" i="35"/>
  <c r="Q123" i="35" s="1"/>
  <c r="Q136" i="35" s="1"/>
  <c r="R94" i="35" l="1"/>
  <c r="R104" i="35" s="1"/>
  <c r="R108" i="35" l="1"/>
  <c r="R105" i="35"/>
  <c r="R114" i="35"/>
  <c r="C114" i="35" s="1"/>
  <c r="R109" i="35" l="1"/>
  <c r="R130" i="35" s="1"/>
  <c r="R122" i="35"/>
  <c r="R131" i="35" l="1"/>
  <c r="C133" i="35" s="1"/>
  <c r="C134" i="35"/>
  <c r="R123" i="35"/>
  <c r="C126" i="35"/>
  <c r="R110" i="35"/>
  <c r="R112" i="35" s="1"/>
  <c r="R136" i="35" l="1"/>
  <c r="C125" i="35"/>
</calcChain>
</file>

<file path=xl/sharedStrings.xml><?xml version="1.0" encoding="utf-8"?>
<sst xmlns="http://schemas.openxmlformats.org/spreadsheetml/2006/main" count="280" uniqueCount="119">
  <si>
    <t>TOTAL</t>
  </si>
  <si>
    <t>IRR HURDLES</t>
  </si>
  <si>
    <t xml:space="preserve">Proceeds Required </t>
  </si>
  <si>
    <t>Proceeds</t>
  </si>
  <si>
    <t>Capital Invested</t>
  </si>
  <si>
    <t>TRANSACTION</t>
  </si>
  <si>
    <t>EQUITY PARTICIPANTS</t>
  </si>
  <si>
    <t>Management Team</t>
  </si>
  <si>
    <t>Sponsor Promote</t>
  </si>
  <si>
    <t>Limited Partners</t>
  </si>
  <si>
    <t>Options</t>
  </si>
  <si>
    <t>Security</t>
  </si>
  <si>
    <t>Dollars Invested</t>
  </si>
  <si>
    <t xml:space="preserve">IRR hurdles calculated on total dollars invested. </t>
  </si>
  <si>
    <t>IRR specified by hurdles must apply to Limited Partners capital.</t>
  </si>
  <si>
    <t>MGMT Equity</t>
  </si>
  <si>
    <t>Sponsor Equity</t>
  </si>
  <si>
    <t>by LP for Hurdle</t>
  </si>
  <si>
    <t>Proceeds Required</t>
  </si>
  <si>
    <t>to Avoid LP Dilution</t>
  </si>
  <si>
    <t>Implied New Hurdle</t>
  </si>
  <si>
    <t>Rate to Vest</t>
  </si>
  <si>
    <t>PROCEEDS RECEIVED AT NEW HURDLE RATES</t>
  </si>
  <si>
    <t>New Hurdle Rates</t>
  </si>
  <si>
    <t>MGMT Proceeds</t>
  </si>
  <si>
    <t>Sponsor Proceeds</t>
  </si>
  <si>
    <t xml:space="preserve">NM </t>
  </si>
  <si>
    <t>WATERFALL</t>
  </si>
  <si>
    <t>IRR Achieved</t>
  </si>
  <si>
    <t>Proceeds Remaining</t>
  </si>
  <si>
    <t>*Matches Hurdles Equity Participation</t>
  </si>
  <si>
    <t>Sub Total</t>
  </si>
  <si>
    <t>GRAND TOTAL PROCEEDS</t>
  </si>
  <si>
    <t>*Matches Transaction Proceeds</t>
  </si>
  <si>
    <t>LP IRR Hurdle</t>
  </si>
  <si>
    <t>Second Distribution:</t>
  </si>
  <si>
    <t>First Distribution:</t>
  </si>
  <si>
    <t>Date</t>
  </si>
  <si>
    <t>At specific IRR hurdles the Management Team and Sponsor Promote will have options that vest per the IRR Hurdle schedule.</t>
  </si>
  <si>
    <t>IRR HURDLES - RECALCULATED TO AVOID LP DILUTION</t>
  </si>
  <si>
    <t>EQUITY PARTICIPATION TERMS</t>
  </si>
  <si>
    <t>*Remaining Proceeds Split Pro Rata</t>
  </si>
  <si>
    <t>COMMENTS</t>
  </si>
  <si>
    <t>Common / Options</t>
  </si>
  <si>
    <t>*Most likely a small sum contributed.</t>
  </si>
  <si>
    <t>Preferred / Common</t>
  </si>
  <si>
    <t>GP</t>
  </si>
  <si>
    <t>First</t>
  </si>
  <si>
    <t>Second</t>
  </si>
  <si>
    <t>PROCEEDS REQUIRED TO ACHIEVE HURDLES</t>
  </si>
  <si>
    <t>Third Distribution:</t>
  </si>
  <si>
    <t>Waterfall Calculation - 80/20 Split</t>
  </si>
  <si>
    <t>Waterfall Calculation - 20% Catch Up Followed by 80/20 Split</t>
  </si>
  <si>
    <t>*20% Catch Up</t>
  </si>
  <si>
    <t>Principal</t>
  </si>
  <si>
    <t>Preferred Return</t>
  </si>
  <si>
    <t>Principal + Preferred Return</t>
  </si>
  <si>
    <t>Waterfall Calculation for Three Equity Participants - Deal by Deal</t>
  </si>
  <si>
    <t>Then a 20% full catch for GP. (Equivalent to 20% of all distributions including and up to this step.)</t>
  </si>
  <si>
    <t>Waterfall Calculation - 20% Catch Up After Principal and Pref. Followed by 80/20 Split</t>
  </si>
  <si>
    <t>3. Then a 20% full catch for GP equivalent to 20% of all distributions in steps 2 and 3.</t>
  </si>
  <si>
    <t>Check (Should Zero Out)</t>
  </si>
  <si>
    <t>MOIC</t>
  </si>
  <si>
    <t>IRR</t>
  </si>
  <si>
    <t>Net</t>
  </si>
  <si>
    <t>Distributions</t>
  </si>
  <si>
    <t>Contributions</t>
  </si>
  <si>
    <t>GP Summary</t>
  </si>
  <si>
    <t>LP Summary</t>
  </si>
  <si>
    <t>PERIOD</t>
  </si>
  <si>
    <t>WATERFALL SUMMARY</t>
  </si>
  <si>
    <t>IRR Check</t>
  </si>
  <si>
    <t>Cash Flow Remaining for Distribution</t>
  </si>
  <si>
    <t>Total</t>
  </si>
  <si>
    <t>LP</t>
  </si>
  <si>
    <r>
      <rPr>
        <b/>
        <sz val="11"/>
        <color theme="1"/>
        <rFont val="Calibri"/>
        <family val="2"/>
        <scheme val="minor"/>
      </rPr>
      <t>End Balance:</t>
    </r>
    <r>
      <rPr>
        <sz val="11"/>
        <color theme="1"/>
        <rFont val="Trebuchet MS"/>
        <family val="2"/>
      </rPr>
      <t xml:space="preserve"> LP Capital Account</t>
    </r>
  </si>
  <si>
    <t>Distributions to LP</t>
  </si>
  <si>
    <t>Prior Distributions to LP</t>
  </si>
  <si>
    <t>LP Cure</t>
  </si>
  <si>
    <r>
      <rPr>
        <b/>
        <sz val="11"/>
        <color theme="1"/>
        <rFont val="Calibri"/>
        <family val="2"/>
        <scheme val="minor"/>
      </rPr>
      <t>Beg. Balance:</t>
    </r>
    <r>
      <rPr>
        <sz val="11"/>
        <color theme="1"/>
        <rFont val="Trebuchet MS"/>
        <family val="2"/>
      </rPr>
      <t xml:space="preserve"> LP Capital Account</t>
    </r>
  </si>
  <si>
    <t>Hurdle 5</t>
  </si>
  <si>
    <t>ADDED ROUND TO FORMULA (TO ZERO OUT).</t>
  </si>
  <si>
    <t>Hurdle 4</t>
  </si>
  <si>
    <t>Hurdle 3</t>
  </si>
  <si>
    <t>Hurdle 2</t>
  </si>
  <si>
    <t>GP Cure</t>
  </si>
  <si>
    <t>Hurdle 1</t>
  </si>
  <si>
    <t>Cash Flows</t>
  </si>
  <si>
    <t>Year</t>
  </si>
  <si>
    <t>NO CATCH UP</t>
  </si>
  <si>
    <t>IRR Hurdle</t>
  </si>
  <si>
    <t>LP / GP Split</t>
  </si>
  <si>
    <t>IRR Hurdles</t>
  </si>
  <si>
    <t>Total Equity</t>
  </si>
  <si>
    <t xml:space="preserve">GP </t>
  </si>
  <si>
    <t>%</t>
  </si>
  <si>
    <t>Amount</t>
  </si>
  <si>
    <t>Comments</t>
  </si>
  <si>
    <t>Real Estate Waterfall Example</t>
  </si>
  <si>
    <t>ASimpleModel.com</t>
  </si>
  <si>
    <t>LINK</t>
  </si>
  <si>
    <t>Distribution Waterfall Examples</t>
  </si>
  <si>
    <t>LBO Video Series</t>
  </si>
  <si>
    <t>Tab: 80_20</t>
  </si>
  <si>
    <t>Tab: 20% &amp; 80_20</t>
  </si>
  <si>
    <t>Tab: 20% After Principal &amp; 80_20</t>
  </si>
  <si>
    <t>Tab: IRR Hurdles</t>
  </si>
  <si>
    <t>Tab: RE Waterfall</t>
  </si>
  <si>
    <t>DISCLAIMER: The information contained in this document has been made available on ASimpleModel.com and is subject to ASimpleModel.com’s Terms of Use.  This document is made available solely for general information purposes. ASimpleModel.com does not warrant the accuracy, completeness, or usefulness of this document.</t>
  </si>
  <si>
    <t>Return of principal to Limited Partners plus an 8% cummulative return on principal.</t>
  </si>
  <si>
    <t>1. Return of principal to Limited Partners.</t>
  </si>
  <si>
    <t>2. Plus an 8% cummulative return on principal to Limited Partners.</t>
  </si>
  <si>
    <t>8% Preferred Return</t>
  </si>
  <si>
    <t>Sum Invested</t>
  </si>
  <si>
    <t>-or-</t>
  </si>
  <si>
    <t>Then 80 / 20 split between LP / GP.</t>
  </si>
  <si>
    <t>Finally, an 80 / 20 split between LP / GP.</t>
  </si>
  <si>
    <t>4. Finally, an 80 / 20 split between LP / GP.</t>
  </si>
  <si>
    <t>Formula Explanation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</si>
</sst>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_);[Red]\(&quot;$&quot;#,##0\)"/>
    <numFmt numFmtId="41" formatCode="_(* #,##0_);_(* \(#,##0\);_(* &quot;-&quot;_);_(@_)"/>
    <numFmt numFmtId="43" formatCode="_(* #,##0.00_);_(* \(#,##0.00\);_(* &quot;-&quot;??_);_(@_)"/>
    <numFmt numFmtId="164" formatCode="0.0%"/>
    <numFmt numFmtId="165" formatCode="[$-409]mmm\-yy;@"/>
    <numFmt numFmtId="166" formatCode="0.0%_);\(0.0%\);0.0%_);@_%_)"/>
    <numFmt numFmtId="167" formatCode="#,##0_%_);\(#,##0\)_%;#,##0_%_);@_%_)"/>
    <numFmt numFmtId="168" formatCode="&quot;$&quot;#,##0_%_);\(&quot;$&quot;#,##0\)_%;&quot;$&quot;#,##0_%_);@_%_)"/>
    <numFmt numFmtId="169" formatCode="&quot;$&quot;#,##0.00_%_);\(&quot;$&quot;#,##0.00\)_%;&quot;$&quot;#,##0.00_%_);@_%_)"/>
    <numFmt numFmtId="170" formatCode="m/d/yy_%_)"/>
    <numFmt numFmtId="171" formatCode="0_%_);\(0\)_%;0_%_);@_%_)"/>
    <numFmt numFmtId="172" formatCode="0.0\%_);\(0.0\%\);0.0\%_);@_%_)"/>
    <numFmt numFmtId="173" formatCode="_(&quot;$&quot;* #,##0_);[Red]_(&quot;$&quot;* \(#,##0\);_(&quot;$&quot;* &quot;-&quot;_);_(@_)"/>
    <numFmt numFmtId="174" formatCode="&quot;IRR Hurdle&quot;\ #"/>
    <numFmt numFmtId="175" formatCode="_(* #,##0_);[Red]_(* \(#,##0\);_(* &quot;-&quot;_);_(@_)"/>
    <numFmt numFmtId="176" formatCode="0.0\x"/>
    <numFmt numFmtId="177" formatCode="&quot;Year&quot;\ 0"/>
    <numFmt numFmtId="178" formatCode="_(* #,##0.000_);[Red]_(* \(#,##0.000\);_(* &quot;-&quot;_);_(@_)"/>
    <numFmt numFmtId="179" formatCode="0.000%"/>
    <numFmt numFmtId="180" formatCode="[$-409]d\-mmm\-yy;@"/>
  </numFmts>
  <fonts count="43">
    <font>
      <sz val="11"/>
      <color theme="1"/>
      <name val="Trebuchet MS"/>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Trebuchet MS"/>
      <family val="2"/>
    </font>
    <font>
      <sz val="11"/>
      <color indexed="8"/>
      <name val="Calibri"/>
      <family val="2"/>
    </font>
    <font>
      <sz val="8"/>
      <name val="Palatino"/>
      <family val="1"/>
    </font>
    <font>
      <sz val="7"/>
      <name val="Palatino"/>
      <family val="1"/>
    </font>
    <font>
      <sz val="6"/>
      <color indexed="16"/>
      <name val="Palatino"/>
      <family val="1"/>
    </font>
    <font>
      <sz val="10"/>
      <color indexed="16"/>
      <name val="Helvetica-Black"/>
    </font>
    <font>
      <b/>
      <sz val="9"/>
      <name val="Palatino"/>
      <family val="1"/>
    </font>
    <font>
      <sz val="9"/>
      <color indexed="21"/>
      <name val="Helvetica-Black"/>
    </font>
    <font>
      <sz val="9"/>
      <name val="Helvetica-Black"/>
    </font>
    <font>
      <sz val="10"/>
      <name val="Arial"/>
      <family val="2"/>
    </font>
    <font>
      <b/>
      <sz val="10"/>
      <color indexed="8"/>
      <name val="Arial"/>
      <family val="2"/>
    </font>
    <font>
      <b/>
      <sz val="12"/>
      <color indexed="8"/>
      <name val="Arial"/>
      <family val="2"/>
    </font>
    <font>
      <u/>
      <sz val="13"/>
      <color indexed="8"/>
      <name val="Arial"/>
      <family val="2"/>
    </font>
    <font>
      <sz val="10"/>
      <color indexed="8"/>
      <name val="Arial"/>
      <family val="2"/>
    </font>
    <font>
      <sz val="11"/>
      <color theme="1"/>
      <name val="Arial"/>
      <family val="2"/>
    </font>
    <font>
      <b/>
      <sz val="11"/>
      <color theme="1"/>
      <name val="Arial"/>
      <family val="2"/>
    </font>
    <font>
      <sz val="11"/>
      <color rgb="FF0000FF"/>
      <name val="Arial"/>
      <family val="2"/>
    </font>
    <font>
      <sz val="11"/>
      <name val="Arial"/>
      <family val="2"/>
    </font>
    <font>
      <i/>
      <sz val="11"/>
      <color theme="1"/>
      <name val="Arial"/>
      <family val="2"/>
    </font>
    <font>
      <b/>
      <sz val="14"/>
      <color theme="1"/>
      <name val="Arial"/>
      <family val="2"/>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1"/>
      <color rgb="FF0000FF"/>
      <name val="Calibri"/>
      <family val="2"/>
      <scheme val="minor"/>
    </font>
    <font>
      <sz val="10"/>
      <color theme="1"/>
      <name val="Calibri"/>
      <family val="2"/>
      <scheme val="minor"/>
    </font>
    <font>
      <sz val="10"/>
      <color rgb="FF0000FF"/>
      <name val="Calibri"/>
      <family val="2"/>
      <scheme val="minor"/>
    </font>
    <font>
      <sz val="12"/>
      <name val="Arial"/>
      <family val="2"/>
    </font>
    <font>
      <sz val="11"/>
      <name val="Calibri"/>
      <family val="2"/>
      <scheme val="minor"/>
    </font>
    <font>
      <sz val="11"/>
      <color indexed="12"/>
      <name val="Calibri"/>
      <family val="2"/>
      <scheme val="minor"/>
    </font>
    <font>
      <b/>
      <sz val="11"/>
      <color rgb="FF0000FF"/>
      <name val="Calibri"/>
      <family val="2"/>
      <scheme val="minor"/>
    </font>
    <font>
      <b/>
      <sz val="12"/>
      <color theme="0"/>
      <name val="Calibri"/>
      <family val="2"/>
      <scheme val="minor"/>
    </font>
    <font>
      <u/>
      <sz val="11"/>
      <color theme="10"/>
      <name val="Trebuchet MS"/>
      <family val="2"/>
    </font>
    <font>
      <u/>
      <sz val="11"/>
      <color theme="10"/>
      <name val="Calibri"/>
      <family val="2"/>
      <scheme val="minor"/>
    </font>
    <font>
      <sz val="26"/>
      <color rgb="FF44546A"/>
      <name val="Calibri"/>
      <family val="2"/>
      <scheme val="minor"/>
    </font>
    <font>
      <sz val="20"/>
      <color rgb="FF44546A"/>
      <name val="Calibri"/>
      <family val="2"/>
      <scheme val="minor"/>
    </font>
    <font>
      <sz val="10"/>
      <color rgb="FF44546A"/>
      <name val="Calibri"/>
      <family val="2"/>
      <scheme val="minor"/>
    </font>
    <font>
      <sz val="11"/>
      <color rgb="FF44546A"/>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indexed="8"/>
        <bgColor indexed="64"/>
      </patternFill>
    </fill>
    <fill>
      <patternFill patternType="solid">
        <fgColor indexed="16"/>
        <bgColor indexed="64"/>
      </patternFill>
    </fill>
    <fill>
      <patternFill patternType="solid">
        <fgColor indexed="43"/>
      </patternFill>
    </fill>
    <fill>
      <patternFill patternType="solid">
        <fgColor rgb="FFFFFFCC"/>
        <bgColor indexed="64"/>
      </patternFill>
    </fill>
    <fill>
      <patternFill patternType="solid">
        <fgColor theme="0" tint="-4.9989318521683403E-2"/>
        <bgColor indexed="64"/>
      </patternFill>
    </fill>
    <fill>
      <patternFill patternType="solid">
        <fgColor rgb="FF44546A"/>
        <bgColor indexed="64"/>
      </patternFill>
    </fill>
  </fills>
  <borders count="9">
    <border>
      <left/>
      <right/>
      <top/>
      <bottom/>
      <diagonal/>
    </border>
    <border>
      <left/>
      <right/>
      <top/>
      <bottom style="thin">
        <color indexed="64"/>
      </bottom>
      <diagonal/>
    </border>
    <border>
      <left style="thin">
        <color indexed="64"/>
      </left>
      <right/>
      <top/>
      <bottom/>
      <diagonal/>
    </border>
    <border>
      <left/>
      <right/>
      <top/>
      <bottom style="dotted">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42">
    <xf numFmtId="165" fontId="0" fillId="0" borderId="0"/>
    <xf numFmtId="43" fontId="4" fillId="0" borderId="0" applyFont="0" applyFill="0" applyBorder="0" applyAlignment="0" applyProtection="0"/>
    <xf numFmtId="9" fontId="4" fillId="0" borderId="0" applyFont="0" applyFill="0" applyBorder="0" applyAlignment="0" applyProtection="0"/>
    <xf numFmtId="0" fontId="5" fillId="0" borderId="0"/>
    <xf numFmtId="0" fontId="4" fillId="0" borderId="0"/>
    <xf numFmtId="43" fontId="6" fillId="0" borderId="0" applyFont="0" applyFill="0" applyBorder="0" applyAlignment="0" applyProtection="0"/>
    <xf numFmtId="9" fontId="6" fillId="0" borderId="0" applyFont="0" applyFill="0" applyBorder="0" applyAlignment="0" applyProtection="0"/>
    <xf numFmtId="0" fontId="3" fillId="0" borderId="0"/>
    <xf numFmtId="9" fontId="3" fillId="0" borderId="0" applyFont="0" applyFill="0" applyBorder="0" applyAlignment="0" applyProtection="0"/>
    <xf numFmtId="0" fontId="7" fillId="0" borderId="0" applyFont="0" applyFill="0" applyBorder="0" applyAlignment="0" applyProtection="0"/>
    <xf numFmtId="166" fontId="7" fillId="0" borderId="0" applyFont="0" applyFill="0" applyBorder="0" applyAlignment="0" applyProtection="0">
      <alignment horizontal="right"/>
    </xf>
    <xf numFmtId="167" fontId="7" fillId="0" borderId="0" applyFont="0" applyFill="0" applyBorder="0" applyAlignment="0" applyProtection="0">
      <alignment horizontal="right"/>
    </xf>
    <xf numFmtId="168" fontId="7" fillId="0" borderId="0" applyFont="0" applyFill="0" applyBorder="0" applyAlignment="0" applyProtection="0">
      <alignment horizontal="right"/>
    </xf>
    <xf numFmtId="169" fontId="7" fillId="0" borderId="0" applyFont="0" applyFill="0" applyBorder="0" applyAlignment="0" applyProtection="0">
      <alignment horizontal="right"/>
    </xf>
    <xf numFmtId="170" fontId="7" fillId="0" borderId="0" applyFont="0" applyFill="0" applyBorder="0" applyAlignment="0" applyProtection="0"/>
    <xf numFmtId="171" fontId="7" fillId="0" borderId="3" applyNumberFormat="0" applyFont="0" applyFill="0" applyAlignment="0" applyProtection="0"/>
    <xf numFmtId="0" fontId="8" fillId="0" borderId="0" applyFill="0" applyBorder="0" applyProtection="0">
      <alignment horizontal="left"/>
    </xf>
    <xf numFmtId="172" fontId="7" fillId="0" borderId="0" applyFont="0" applyFill="0" applyBorder="0" applyAlignment="0" applyProtection="0">
      <alignment horizontal="right"/>
    </xf>
    <xf numFmtId="0" fontId="9" fillId="0" borderId="0" applyProtection="0">
      <alignment horizontal="right"/>
    </xf>
    <xf numFmtId="0" fontId="7" fillId="0" borderId="0" applyFont="0" applyFill="0" applyBorder="0" applyAlignment="0" applyProtection="0">
      <alignment horizontal="right"/>
    </xf>
    <xf numFmtId="1" fontId="10" fillId="0" borderId="0" applyProtection="0">
      <alignment horizontal="right" vertical="center"/>
    </xf>
    <xf numFmtId="0" fontId="11" fillId="0" borderId="0" applyBorder="0" applyProtection="0">
      <alignment vertical="center"/>
    </xf>
    <xf numFmtId="171" fontId="11" fillId="0" borderId="1" applyBorder="0" applyProtection="0">
      <alignment horizontal="right" vertical="center"/>
    </xf>
    <xf numFmtId="0" fontId="12" fillId="5" borderId="0" applyBorder="0" applyProtection="0">
      <alignment horizontal="centerContinuous" vertical="center"/>
    </xf>
    <xf numFmtId="0" fontId="12" fillId="4" borderId="1" applyBorder="0" applyProtection="0">
      <alignment horizontal="centerContinuous" vertical="center"/>
    </xf>
    <xf numFmtId="0" fontId="13" fillId="0" borderId="0" applyFill="0" applyBorder="0" applyProtection="0">
      <alignment horizontal="left"/>
    </xf>
    <xf numFmtId="0" fontId="8" fillId="0" borderId="2" applyFill="0" applyBorder="0" applyProtection="0">
      <alignment horizontal="left" vertical="top"/>
    </xf>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4" fillId="0" borderId="0"/>
    <xf numFmtId="9" fontId="14" fillId="0" borderId="0" applyFont="0" applyFill="0" applyBorder="0" applyAlignment="0" applyProtection="0"/>
    <xf numFmtId="0" fontId="15" fillId="0" borderId="0" applyNumberFormat="0" applyBorder="0" applyAlignment="0"/>
    <xf numFmtId="0" fontId="16" fillId="0" borderId="0" applyNumberFormat="0" applyBorder="0" applyAlignment="0"/>
    <xf numFmtId="0" fontId="17" fillId="0" borderId="0" applyNumberFormat="0" applyBorder="0" applyAlignment="0"/>
    <xf numFmtId="0" fontId="15" fillId="6" borderId="0" applyNumberFormat="0" applyBorder="0" applyAlignment="0"/>
    <xf numFmtId="0" fontId="18" fillId="0" borderId="0" applyNumberFormat="0" applyBorder="0" applyAlignment="0"/>
    <xf numFmtId="0" fontId="2" fillId="0" borderId="0"/>
    <xf numFmtId="0" fontId="1" fillId="0" borderId="0"/>
    <xf numFmtId="0" fontId="32" fillId="0" borderId="0"/>
    <xf numFmtId="165" fontId="37" fillId="0" borderId="0" applyNumberFormat="0" applyFill="0" applyBorder="0" applyAlignment="0" applyProtection="0"/>
    <xf numFmtId="0" fontId="38" fillId="0" borderId="0" applyNumberFormat="0" applyFill="0" applyBorder="0" applyAlignment="0" applyProtection="0"/>
  </cellStyleXfs>
  <cellXfs count="143">
    <xf numFmtId="165" fontId="0" fillId="0" borderId="0" xfId="0"/>
    <xf numFmtId="165" fontId="19" fillId="0" borderId="0" xfId="0" applyFont="1"/>
    <xf numFmtId="0" fontId="20" fillId="0" borderId="0" xfId="3" applyFont="1" applyFill="1" applyAlignment="1">
      <alignment horizontal="left"/>
    </xf>
    <xf numFmtId="165" fontId="19" fillId="0" borderId="0" xfId="0" applyFont="1" applyAlignment="1">
      <alignment horizontal="left"/>
    </xf>
    <xf numFmtId="0" fontId="19" fillId="0" borderId="0" xfId="3" applyFont="1" applyFill="1"/>
    <xf numFmtId="173" fontId="21" fillId="3" borderId="0" xfId="3" applyNumberFormat="1" applyFont="1" applyFill="1" applyAlignment="1">
      <alignment horizontal="center"/>
    </xf>
    <xf numFmtId="165" fontId="19" fillId="0" borderId="0" xfId="0" applyFont="1" applyAlignment="1">
      <alignment horizontal="center"/>
    </xf>
    <xf numFmtId="0" fontId="19" fillId="0" borderId="0" xfId="3" applyFont="1" applyFill="1" applyAlignment="1">
      <alignment horizontal="center"/>
    </xf>
    <xf numFmtId="174" fontId="20" fillId="0" borderId="0" xfId="0" applyNumberFormat="1" applyFont="1" applyAlignment="1">
      <alignment horizontal="left"/>
    </xf>
    <xf numFmtId="164" fontId="21" fillId="3" borderId="0" xfId="3" applyNumberFormat="1" applyFont="1" applyFill="1" applyAlignment="1">
      <alignment horizontal="center"/>
    </xf>
    <xf numFmtId="9" fontId="21" fillId="3" borderId="0" xfId="3" applyNumberFormat="1" applyFont="1" applyFill="1" applyAlignment="1">
      <alignment horizontal="center"/>
    </xf>
    <xf numFmtId="165" fontId="19" fillId="0" borderId="0" xfId="0" applyFont="1" applyFill="1"/>
    <xf numFmtId="9" fontId="22" fillId="0" borderId="0" xfId="3" applyNumberFormat="1" applyFont="1" applyFill="1" applyAlignment="1">
      <alignment horizontal="center"/>
    </xf>
    <xf numFmtId="174" fontId="19" fillId="0" borderId="0" xfId="0" applyNumberFormat="1" applyFont="1" applyAlignment="1">
      <alignment horizontal="left"/>
    </xf>
    <xf numFmtId="14" fontId="21" fillId="3" borderId="0" xfId="3" applyNumberFormat="1" applyFont="1" applyFill="1" applyAlignment="1">
      <alignment horizontal="center"/>
    </xf>
    <xf numFmtId="41" fontId="19" fillId="0" borderId="0" xfId="0" applyNumberFormat="1" applyFont="1"/>
    <xf numFmtId="4" fontId="19" fillId="0" borderId="0" xfId="0" applyNumberFormat="1" applyFont="1"/>
    <xf numFmtId="165" fontId="19" fillId="0" borderId="0" xfId="0" applyFont="1" applyAlignment="1"/>
    <xf numFmtId="164" fontId="19" fillId="0" borderId="0" xfId="0" applyNumberFormat="1" applyFont="1"/>
    <xf numFmtId="0" fontId="23" fillId="0" borderId="0" xfId="0" applyNumberFormat="1" applyFont="1" applyAlignment="1">
      <alignment horizontal="right"/>
    </xf>
    <xf numFmtId="165" fontId="19" fillId="2" borderId="0" xfId="0" applyFont="1" applyFill="1"/>
    <xf numFmtId="174" fontId="19" fillId="2" borderId="0" xfId="0" applyNumberFormat="1" applyFont="1" applyFill="1" applyAlignment="1">
      <alignment horizontal="left"/>
    </xf>
    <xf numFmtId="165" fontId="19" fillId="0" borderId="0" xfId="0" applyFont="1" applyFill="1" applyAlignment="1"/>
    <xf numFmtId="165" fontId="19" fillId="0" borderId="0" xfId="0" applyFont="1" applyFill="1" applyAlignment="1">
      <alignment horizontal="center"/>
    </xf>
    <xf numFmtId="164" fontId="19" fillId="0" borderId="0" xfId="0" applyNumberFormat="1" applyFont="1" applyFill="1"/>
    <xf numFmtId="41" fontId="19" fillId="0" borderId="0" xfId="0" applyNumberFormat="1" applyFont="1" applyFill="1"/>
    <xf numFmtId="165" fontId="19" fillId="0" borderId="4" xfId="0" applyFont="1" applyBorder="1"/>
    <xf numFmtId="41" fontId="19" fillId="0" borderId="4" xfId="0" applyNumberFormat="1" applyFont="1" applyBorder="1"/>
    <xf numFmtId="165" fontId="19" fillId="0" borderId="5" xfId="0" applyFont="1" applyBorder="1"/>
    <xf numFmtId="165" fontId="19" fillId="0" borderId="6" xfId="0" applyFont="1" applyBorder="1"/>
    <xf numFmtId="164" fontId="19" fillId="0" borderId="7" xfId="0" applyNumberFormat="1" applyFont="1" applyBorder="1"/>
    <xf numFmtId="165" fontId="20" fillId="0" borderId="0" xfId="0" applyFont="1"/>
    <xf numFmtId="165" fontId="24" fillId="0" borderId="0" xfId="0" applyFont="1"/>
    <xf numFmtId="174" fontId="20" fillId="0" borderId="0" xfId="0" applyNumberFormat="1" applyFont="1" applyAlignment="1">
      <alignment horizontal="center"/>
    </xf>
    <xf numFmtId="165" fontId="21" fillId="7" borderId="0" xfId="0" applyFont="1" applyFill="1"/>
    <xf numFmtId="173" fontId="21" fillId="0" borderId="0" xfId="3" applyNumberFormat="1" applyFont="1" applyFill="1" applyAlignment="1">
      <alignment horizontal="center"/>
    </xf>
    <xf numFmtId="164" fontId="21" fillId="0" borderId="0" xfId="3" applyNumberFormat="1" applyFont="1" applyFill="1" applyAlignment="1">
      <alignment horizontal="center"/>
    </xf>
    <xf numFmtId="165" fontId="19" fillId="0" borderId="0" xfId="3" applyNumberFormat="1" applyFont="1" applyFill="1" applyAlignment="1">
      <alignment horizontal="center"/>
    </xf>
    <xf numFmtId="164" fontId="19" fillId="7" borderId="0" xfId="0" applyNumberFormat="1" applyFont="1" applyFill="1"/>
    <xf numFmtId="0" fontId="1" fillId="0" borderId="0" xfId="38" applyFont="1" applyProtection="1">
      <protection locked="0"/>
    </xf>
    <xf numFmtId="0" fontId="1" fillId="0" borderId="0" xfId="38" applyFont="1" applyAlignment="1" applyProtection="1">
      <alignment horizontal="center"/>
      <protection locked="0"/>
    </xf>
    <xf numFmtId="175" fontId="1" fillId="8" borderId="0" xfId="38" applyNumberFormat="1" applyFont="1" applyFill="1" applyAlignment="1" applyProtection="1">
      <alignment horizontal="center"/>
      <protection locked="0"/>
    </xf>
    <xf numFmtId="0" fontId="1" fillId="8" borderId="0" xfId="38" applyFont="1" applyFill="1" applyAlignment="1" applyProtection="1">
      <alignment horizontal="center"/>
      <protection locked="0"/>
    </xf>
    <xf numFmtId="0" fontId="1" fillId="8" borderId="0" xfId="38" applyFont="1" applyFill="1" applyProtection="1">
      <protection locked="0"/>
    </xf>
    <xf numFmtId="175" fontId="1" fillId="8" borderId="0" xfId="38" applyNumberFormat="1" applyFont="1" applyFill="1" applyProtection="1">
      <protection locked="0"/>
    </xf>
    <xf numFmtId="176" fontId="26" fillId="8" borderId="8" xfId="38" applyNumberFormat="1" applyFont="1" applyFill="1" applyBorder="1" applyAlignment="1" applyProtection="1">
      <alignment horizontal="center"/>
      <protection locked="0"/>
    </xf>
    <xf numFmtId="175" fontId="1" fillId="8" borderId="0" xfId="38" applyNumberFormat="1" applyFont="1" applyFill="1" applyBorder="1" applyAlignment="1" applyProtection="1">
      <alignment horizontal="center"/>
      <protection locked="0"/>
    </xf>
    <xf numFmtId="0" fontId="1" fillId="8" borderId="0" xfId="38" applyFont="1" applyFill="1" applyBorder="1" applyProtection="1">
      <protection locked="0"/>
    </xf>
    <xf numFmtId="164" fontId="26" fillId="8" borderId="8" xfId="38" applyNumberFormat="1" applyFont="1" applyFill="1" applyBorder="1" applyAlignment="1" applyProtection="1">
      <alignment horizontal="center"/>
      <protection locked="0"/>
    </xf>
    <xf numFmtId="175" fontId="1" fillId="8" borderId="0" xfId="38" applyNumberFormat="1" applyFont="1" applyFill="1" applyBorder="1" applyProtection="1">
      <protection locked="0"/>
    </xf>
    <xf numFmtId="175" fontId="1" fillId="8" borderId="4" xfId="38" applyNumberFormat="1" applyFont="1" applyFill="1" applyBorder="1" applyAlignment="1" applyProtection="1">
      <alignment horizontal="center"/>
      <protection locked="0"/>
    </xf>
    <xf numFmtId="0" fontId="1" fillId="8" borderId="4" xfId="38" applyFont="1" applyFill="1" applyBorder="1" applyProtection="1">
      <protection locked="0"/>
    </xf>
    <xf numFmtId="175" fontId="1" fillId="8" borderId="4" xfId="38" applyNumberFormat="1" applyFont="1" applyFill="1" applyBorder="1" applyProtection="1">
      <protection locked="0"/>
    </xf>
    <xf numFmtId="175" fontId="1" fillId="8" borderId="0" xfId="38" applyNumberFormat="1" applyFont="1" applyFill="1" applyAlignment="1" applyProtection="1">
      <alignment horizontal="right"/>
      <protection locked="0"/>
    </xf>
    <xf numFmtId="177" fontId="1" fillId="8" borderId="0" xfId="38" applyNumberFormat="1" applyFont="1" applyFill="1" applyAlignment="1" applyProtection="1">
      <alignment horizontal="center"/>
      <protection locked="0"/>
    </xf>
    <xf numFmtId="0" fontId="26" fillId="8" borderId="0" xfId="38" applyFont="1" applyFill="1" applyProtection="1">
      <protection locked="0"/>
    </xf>
    <xf numFmtId="175" fontId="1" fillId="0" borderId="0" xfId="38" applyNumberFormat="1" applyFont="1" applyAlignment="1" applyProtection="1">
      <alignment horizontal="center"/>
      <protection locked="0"/>
    </xf>
    <xf numFmtId="175" fontId="1" fillId="0" borderId="0" xfId="38" applyNumberFormat="1" applyFont="1" applyProtection="1">
      <protection locked="0"/>
    </xf>
    <xf numFmtId="177" fontId="1" fillId="0" borderId="0" xfId="38" applyNumberFormat="1" applyFont="1" applyAlignment="1" applyProtection="1">
      <alignment horizontal="center"/>
      <protection locked="0"/>
    </xf>
    <xf numFmtId="178" fontId="26" fillId="8" borderId="0" xfId="38" applyNumberFormat="1" applyFont="1" applyFill="1" applyAlignment="1" applyProtection="1">
      <alignment horizontal="right"/>
      <protection locked="0"/>
    </xf>
    <xf numFmtId="175" fontId="26" fillId="8" borderId="0" xfId="38" applyNumberFormat="1" applyFont="1" applyFill="1" applyAlignment="1" applyProtection="1">
      <alignment horizontal="right"/>
      <protection locked="0"/>
    </xf>
    <xf numFmtId="175" fontId="1" fillId="0" borderId="0" xfId="38" applyNumberFormat="1" applyFont="1" applyFill="1" applyAlignment="1" applyProtection="1">
      <alignment horizontal="right"/>
      <protection locked="0"/>
    </xf>
    <xf numFmtId="0" fontId="1" fillId="0" borderId="0" xfId="38" applyFont="1" applyFill="1" applyProtection="1">
      <protection locked="0"/>
    </xf>
    <xf numFmtId="175" fontId="1" fillId="8" borderId="4" xfId="38" applyNumberFormat="1" applyFont="1" applyFill="1" applyBorder="1" applyAlignment="1" applyProtection="1">
      <alignment horizontal="right"/>
      <protection locked="0"/>
    </xf>
    <xf numFmtId="175" fontId="27" fillId="8" borderId="0" xfId="38" applyNumberFormat="1" applyFont="1" applyFill="1" applyAlignment="1" applyProtection="1">
      <alignment horizontal="right"/>
      <protection locked="0"/>
    </xf>
    <xf numFmtId="0" fontId="27" fillId="8" borderId="0" xfId="38" applyFont="1" applyFill="1" applyProtection="1">
      <protection locked="0"/>
    </xf>
    <xf numFmtId="175" fontId="27" fillId="0" borderId="0" xfId="38" applyNumberFormat="1" applyFont="1" applyFill="1" applyAlignment="1" applyProtection="1">
      <alignment horizontal="right"/>
      <protection locked="0"/>
    </xf>
    <xf numFmtId="0" fontId="27" fillId="0" borderId="0" xfId="38" applyFont="1" applyFill="1" applyProtection="1">
      <protection locked="0"/>
    </xf>
    <xf numFmtId="0" fontId="1" fillId="8" borderId="0" xfId="38" applyFont="1" applyFill="1" applyAlignment="1" applyProtection="1">
      <alignment horizontal="left" indent="1"/>
      <protection locked="0"/>
    </xf>
    <xf numFmtId="0" fontId="1" fillId="0" borderId="0" xfId="38" applyFont="1" applyFill="1" applyBorder="1" applyAlignment="1" applyProtection="1">
      <alignment horizontal="center"/>
      <protection locked="0"/>
    </xf>
    <xf numFmtId="0" fontId="1" fillId="0" borderId="0" xfId="38" applyFont="1" applyFill="1" applyBorder="1" applyProtection="1">
      <protection locked="0"/>
    </xf>
    <xf numFmtId="164" fontId="28" fillId="0" borderId="0" xfId="38" applyNumberFormat="1" applyFont="1" applyFill="1" applyBorder="1" applyProtection="1">
      <protection locked="0"/>
    </xf>
    <xf numFmtId="0" fontId="26" fillId="0" borderId="0" xfId="38" applyFont="1" applyFill="1" applyBorder="1" applyProtection="1">
      <protection locked="0"/>
    </xf>
    <xf numFmtId="0" fontId="26" fillId="0" borderId="0" xfId="38" applyFont="1" applyFill="1" applyProtection="1">
      <protection locked="0"/>
    </xf>
    <xf numFmtId="175" fontId="26" fillId="0" borderId="0" xfId="38" applyNumberFormat="1" applyFont="1" applyFill="1" applyAlignment="1" applyProtection="1">
      <alignment horizontal="right"/>
      <protection locked="0"/>
    </xf>
    <xf numFmtId="0" fontId="26" fillId="0" borderId="0" xfId="38" applyFont="1" applyProtection="1">
      <protection locked="0"/>
    </xf>
    <xf numFmtId="0" fontId="28" fillId="0" borderId="0" xfId="38" applyFont="1" applyFill="1" applyBorder="1" applyProtection="1">
      <protection locked="0"/>
    </xf>
    <xf numFmtId="179" fontId="1" fillId="0" borderId="0" xfId="38" applyNumberFormat="1" applyFont="1" applyAlignment="1" applyProtection="1">
      <alignment horizontal="center"/>
      <protection locked="0"/>
    </xf>
    <xf numFmtId="0" fontId="1" fillId="0" borderId="0" xfId="38" applyFont="1" applyFill="1" applyAlignment="1" applyProtection="1">
      <alignment horizontal="right"/>
      <protection locked="0"/>
    </xf>
    <xf numFmtId="10" fontId="1" fillId="0" borderId="0" xfId="38" applyNumberFormat="1" applyFont="1" applyFill="1" applyAlignment="1" applyProtection="1">
      <alignment horizontal="right"/>
      <protection locked="0"/>
    </xf>
    <xf numFmtId="175" fontId="29" fillId="7" borderId="0" xfId="38" applyNumberFormat="1" applyFont="1" applyFill="1" applyAlignment="1" applyProtection="1">
      <alignment horizontal="right"/>
      <protection locked="0"/>
    </xf>
    <xf numFmtId="180" fontId="30" fillId="0" borderId="0" xfId="38" applyNumberFormat="1" applyFont="1" applyFill="1" applyAlignment="1" applyProtection="1">
      <alignment horizontal="center"/>
      <protection locked="0"/>
    </xf>
    <xf numFmtId="180" fontId="31" fillId="0" borderId="0" xfId="38" applyNumberFormat="1" applyFont="1" applyFill="1" applyAlignment="1" applyProtection="1">
      <alignment horizontal="center"/>
      <protection locked="0"/>
    </xf>
    <xf numFmtId="0" fontId="1" fillId="0" borderId="0" xfId="38" applyFont="1" applyFill="1" applyAlignment="1" applyProtection="1">
      <alignment horizontal="left"/>
      <protection locked="0"/>
    </xf>
    <xf numFmtId="180" fontId="31" fillId="7" borderId="0" xfId="38" applyNumberFormat="1" applyFont="1" applyFill="1" applyAlignment="1" applyProtection="1">
      <alignment horizontal="center"/>
      <protection locked="0"/>
    </xf>
    <xf numFmtId="177" fontId="1" fillId="0" borderId="0" xfId="38" applyNumberFormat="1" applyFont="1" applyFill="1" applyAlignment="1" applyProtection="1">
      <alignment horizontal="center"/>
      <protection locked="0"/>
    </xf>
    <xf numFmtId="0" fontId="1" fillId="0" borderId="0" xfId="38" applyFont="1" applyFill="1" applyAlignment="1" applyProtection="1">
      <alignment horizontal="center"/>
      <protection locked="0"/>
    </xf>
    <xf numFmtId="0" fontId="1" fillId="8" borderId="1" xfId="38" applyFont="1" applyFill="1" applyBorder="1" applyAlignment="1" applyProtection="1">
      <alignment horizontal="center"/>
      <protection locked="0"/>
    </xf>
    <xf numFmtId="0" fontId="1" fillId="8" borderId="1" xfId="38" applyFont="1" applyFill="1" applyBorder="1" applyProtection="1">
      <protection locked="0"/>
    </xf>
    <xf numFmtId="0" fontId="26" fillId="8" borderId="1" xfId="38" applyFont="1" applyFill="1" applyBorder="1" applyProtection="1">
      <protection locked="0"/>
    </xf>
    <xf numFmtId="9" fontId="33" fillId="0" borderId="0" xfId="39" applyNumberFormat="1" applyFont="1" applyFill="1" applyAlignment="1">
      <alignment horizontal="center"/>
    </xf>
    <xf numFmtId="0" fontId="1" fillId="0" borderId="0" xfId="38" applyFont="1" applyFill="1"/>
    <xf numFmtId="164" fontId="29" fillId="0" borderId="0" xfId="39" applyNumberFormat="1" applyFont="1" applyFill="1" applyAlignment="1">
      <alignment horizontal="center"/>
    </xf>
    <xf numFmtId="174" fontId="26" fillId="0" borderId="0" xfId="38" applyNumberFormat="1" applyFont="1" applyFill="1" applyAlignment="1">
      <alignment horizontal="left"/>
    </xf>
    <xf numFmtId="174" fontId="1" fillId="0" borderId="0" xfId="38" applyNumberFormat="1" applyFont="1" applyFill="1" applyAlignment="1">
      <alignment horizontal="left"/>
    </xf>
    <xf numFmtId="164" fontId="33" fillId="0" borderId="0" xfId="39" applyNumberFormat="1" applyFont="1" applyFill="1" applyAlignment="1">
      <alignment horizontal="center"/>
    </xf>
    <xf numFmtId="4" fontId="1" fillId="0" borderId="0" xfId="38" applyNumberFormat="1" applyFont="1" applyProtection="1">
      <protection locked="0"/>
    </xf>
    <xf numFmtId="164" fontId="29" fillId="7" borderId="0" xfId="39" applyNumberFormat="1" applyFont="1" applyFill="1" applyAlignment="1">
      <alignment horizontal="center"/>
    </xf>
    <xf numFmtId="174" fontId="1" fillId="0" borderId="0" xfId="38" applyNumberFormat="1" applyFont="1" applyAlignment="1">
      <alignment horizontal="left"/>
    </xf>
    <xf numFmtId="175" fontId="1" fillId="0" borderId="0" xfId="38" applyNumberFormat="1" applyFont="1" applyFill="1" applyAlignment="1" applyProtection="1">
      <alignment horizontal="center"/>
      <protection locked="0"/>
    </xf>
    <xf numFmtId="0" fontId="0" fillId="0" borderId="0" xfId="39" applyFont="1" applyFill="1" applyAlignment="1">
      <alignment horizontal="center"/>
    </xf>
    <xf numFmtId="0" fontId="1" fillId="0" borderId="0" xfId="38" applyFont="1" applyAlignment="1">
      <alignment horizontal="center"/>
    </xf>
    <xf numFmtId="0" fontId="1" fillId="0" borderId="0" xfId="38" applyFont="1"/>
    <xf numFmtId="0" fontId="1" fillId="0" borderId="1" xfId="38" applyFont="1" applyBorder="1" applyAlignment="1" applyProtection="1">
      <alignment horizontal="centerContinuous"/>
      <protection locked="0"/>
    </xf>
    <xf numFmtId="0" fontId="1" fillId="0" borderId="0" xfId="38" applyFont="1" applyFill="1" applyAlignment="1">
      <alignment horizontal="center"/>
    </xf>
    <xf numFmtId="0" fontId="1" fillId="0" borderId="0" xfId="38" applyFont="1" applyFill="1" applyBorder="1"/>
    <xf numFmtId="0" fontId="1" fillId="8" borderId="1" xfId="38" applyFont="1" applyFill="1" applyBorder="1"/>
    <xf numFmtId="0" fontId="26" fillId="8" borderId="1" xfId="38" applyFont="1" applyFill="1" applyBorder="1"/>
    <xf numFmtId="9" fontId="34" fillId="0" borderId="0" xfId="38" applyNumberFormat="1" applyFont="1" applyFill="1" applyBorder="1" applyAlignment="1" applyProtection="1">
      <alignment horizontal="center"/>
      <protection locked="0"/>
    </xf>
    <xf numFmtId="6" fontId="33" fillId="0" borderId="0" xfId="38" applyNumberFormat="1" applyFont="1" applyFill="1" applyAlignment="1" applyProtection="1">
      <alignment horizontal="center"/>
      <protection locked="0"/>
    </xf>
    <xf numFmtId="164" fontId="34" fillId="0" borderId="0" xfId="38" applyNumberFormat="1" applyFont="1" applyFill="1" applyAlignment="1" applyProtection="1">
      <alignment horizontal="center"/>
      <protection locked="0"/>
    </xf>
    <xf numFmtId="9" fontId="34" fillId="0" borderId="0" xfId="38" applyNumberFormat="1" applyFont="1" applyAlignment="1" applyProtection="1">
      <alignment horizontal="center"/>
      <protection locked="0"/>
    </xf>
    <xf numFmtId="164" fontId="33" fillId="0" borderId="4" xfId="38" applyNumberFormat="1" applyFont="1" applyFill="1" applyBorder="1" applyAlignment="1" applyProtection="1">
      <alignment horizontal="center"/>
      <protection locked="0"/>
    </xf>
    <xf numFmtId="6" fontId="35" fillId="0" borderId="4" xfId="38" applyNumberFormat="1" applyFont="1" applyFill="1" applyBorder="1" applyAlignment="1" applyProtection="1">
      <alignment horizontal="center"/>
      <protection locked="0"/>
    </xf>
    <xf numFmtId="6" fontId="35" fillId="7" borderId="4" xfId="38" applyNumberFormat="1" applyFont="1" applyFill="1" applyBorder="1" applyAlignment="1" applyProtection="1">
      <alignment horizontal="center"/>
      <protection locked="0"/>
    </xf>
    <xf numFmtId="0" fontId="26" fillId="0" borderId="4" xfId="38" applyFont="1" applyFill="1" applyBorder="1" applyProtection="1">
      <protection locked="0"/>
    </xf>
    <xf numFmtId="164" fontId="33" fillId="0" borderId="0" xfId="38" applyNumberFormat="1" applyFont="1" applyFill="1" applyAlignment="1" applyProtection="1">
      <alignment horizontal="center"/>
      <protection locked="0"/>
    </xf>
    <xf numFmtId="164" fontId="34" fillId="7" borderId="0" xfId="38" applyNumberFormat="1" applyFont="1" applyFill="1" applyAlignment="1" applyProtection="1">
      <alignment horizontal="center"/>
      <protection locked="0"/>
    </xf>
    <xf numFmtId="0" fontId="26" fillId="8" borderId="1" xfId="38" applyFont="1" applyFill="1" applyBorder="1" applyAlignment="1" applyProtection="1">
      <alignment horizontal="center"/>
      <protection locked="0"/>
    </xf>
    <xf numFmtId="0" fontId="36" fillId="9" borderId="0" xfId="38" applyFont="1" applyFill="1" applyProtection="1">
      <protection locked="0"/>
    </xf>
    <xf numFmtId="0" fontId="27" fillId="9" borderId="0" xfId="38" applyFont="1" applyFill="1" applyProtection="1">
      <protection locked="0"/>
    </xf>
    <xf numFmtId="0" fontId="27" fillId="9" borderId="0" xfId="38" applyFont="1" applyFill="1" applyAlignment="1" applyProtection="1">
      <alignment horizontal="center"/>
      <protection locked="0"/>
    </xf>
    <xf numFmtId="0" fontId="25" fillId="9" borderId="0" xfId="38" applyFont="1" applyFill="1" applyBorder="1" applyProtection="1">
      <protection locked="0"/>
    </xf>
    <xf numFmtId="164" fontId="25" fillId="9" borderId="0" xfId="38" applyNumberFormat="1" applyFont="1" applyFill="1" applyBorder="1" applyProtection="1">
      <protection locked="0"/>
    </xf>
    <xf numFmtId="0" fontId="27" fillId="9" borderId="0" xfId="38" applyFont="1" applyFill="1" applyBorder="1" applyProtection="1">
      <protection locked="0"/>
    </xf>
    <xf numFmtId="0" fontId="27" fillId="9" borderId="0" xfId="38" applyFont="1" applyFill="1" applyBorder="1" applyAlignment="1" applyProtection="1">
      <alignment horizontal="center"/>
      <protection locked="0"/>
    </xf>
    <xf numFmtId="164" fontId="25" fillId="9" borderId="0" xfId="38" applyNumberFormat="1" applyFont="1" applyFill="1" applyBorder="1" applyAlignment="1" applyProtection="1">
      <alignment horizontal="center"/>
      <protection locked="0"/>
    </xf>
    <xf numFmtId="0" fontId="1" fillId="0" borderId="0" xfId="38"/>
    <xf numFmtId="0" fontId="1" fillId="0" borderId="0" xfId="38" applyAlignment="1">
      <alignment horizontal="center"/>
    </xf>
    <xf numFmtId="0" fontId="39" fillId="0" borderId="0" xfId="38" applyFont="1"/>
    <xf numFmtId="0" fontId="40" fillId="0" borderId="0" xfId="38" applyFont="1"/>
    <xf numFmtId="0" fontId="41" fillId="0" borderId="0" xfId="38" applyFont="1"/>
    <xf numFmtId="0" fontId="42" fillId="9" borderId="0" xfId="38" applyFont="1" applyFill="1"/>
    <xf numFmtId="0" fontId="37" fillId="0" borderId="0" xfId="40" applyNumberFormat="1" applyAlignment="1">
      <alignment horizontal="center"/>
    </xf>
    <xf numFmtId="0" fontId="1" fillId="2" borderId="0" xfId="38" applyFont="1" applyFill="1" applyProtection="1">
      <protection locked="0"/>
    </xf>
    <xf numFmtId="164" fontId="26" fillId="2" borderId="8" xfId="38" applyNumberFormat="1" applyFont="1" applyFill="1" applyBorder="1" applyAlignment="1" applyProtection="1">
      <alignment horizontal="center"/>
      <protection locked="0"/>
    </xf>
    <xf numFmtId="175" fontId="1" fillId="2" borderId="0" xfId="38" applyNumberFormat="1" applyFont="1" applyFill="1" applyAlignment="1" applyProtection="1">
      <alignment horizontal="right"/>
      <protection locked="0"/>
    </xf>
    <xf numFmtId="164" fontId="26" fillId="2" borderId="0" xfId="38" applyNumberFormat="1" applyFont="1" applyFill="1" applyBorder="1" applyAlignment="1" applyProtection="1">
      <alignment horizontal="center"/>
      <protection locked="0"/>
    </xf>
    <xf numFmtId="14" fontId="19" fillId="2" borderId="0" xfId="0" applyNumberFormat="1" applyFont="1" applyFill="1" applyAlignment="1">
      <alignment horizontal="center"/>
    </xf>
    <xf numFmtId="41" fontId="0" fillId="0" borderId="0" xfId="0" applyNumberFormat="1"/>
    <xf numFmtId="164" fontId="0" fillId="0" borderId="0" xfId="0" applyNumberFormat="1"/>
    <xf numFmtId="165" fontId="0" fillId="0" borderId="0" xfId="0" quotePrefix="1"/>
    <xf numFmtId="0" fontId="30" fillId="0" borderId="0" xfId="38" applyFont="1" applyAlignment="1">
      <alignment vertical="top" wrapText="1"/>
    </xf>
  </cellXfs>
  <cellStyles count="42">
    <cellStyle name="Comma 0" xfId="11" xr:uid="{00000000-0005-0000-0000-000000000000}"/>
    <cellStyle name="Comma 2" xfId="1" xr:uid="{00000000-0005-0000-0000-000001000000}"/>
    <cellStyle name="Comma 2 2" xfId="27" xr:uid="{00000000-0005-0000-0000-000002000000}"/>
    <cellStyle name="Comma 3" xfId="5" xr:uid="{00000000-0005-0000-0000-000003000000}"/>
    <cellStyle name="Comma 4" xfId="28" xr:uid="{00000000-0005-0000-0000-000004000000}"/>
    <cellStyle name="Comma 5" xfId="29" xr:uid="{00000000-0005-0000-0000-000005000000}"/>
    <cellStyle name="Currency 0" xfId="12" xr:uid="{00000000-0005-0000-0000-000006000000}"/>
    <cellStyle name="Currency 2" xfId="13" xr:uid="{00000000-0005-0000-0000-000007000000}"/>
    <cellStyle name="Date Aligned" xfId="14" xr:uid="{00000000-0005-0000-0000-000008000000}"/>
    <cellStyle name="Dotted Line" xfId="15" xr:uid="{00000000-0005-0000-0000-000009000000}"/>
    <cellStyle name="Footnote" xfId="16" xr:uid="{00000000-0005-0000-0000-00000A000000}"/>
    <cellStyle name="Hard Percent" xfId="17" xr:uid="{00000000-0005-0000-0000-00000B000000}"/>
    <cellStyle name="Header" xfId="18" xr:uid="{00000000-0005-0000-0000-00000C000000}"/>
    <cellStyle name="Hyperlink" xfId="40" builtinId="8"/>
    <cellStyle name="Hyperlink 2" xfId="41" xr:uid="{9F55D3E1-042D-48A0-A9FB-21DA9280F497}"/>
    <cellStyle name="Multiple" xfId="19" xr:uid="{00000000-0005-0000-0000-00000D000000}"/>
    <cellStyle name="Normal" xfId="0" builtinId="0"/>
    <cellStyle name="Normal 2" xfId="3" xr:uid="{00000000-0005-0000-0000-00000F000000}"/>
    <cellStyle name="Normal 2 2" xfId="30" xr:uid="{00000000-0005-0000-0000-000010000000}"/>
    <cellStyle name="Normal 2 3" xfId="39" xr:uid="{36CA871C-2F14-4D26-8BB5-2A3127D80653}"/>
    <cellStyle name="Normal 3" xfId="4" xr:uid="{00000000-0005-0000-0000-000011000000}"/>
    <cellStyle name="Normal 4" xfId="7" xr:uid="{00000000-0005-0000-0000-000012000000}"/>
    <cellStyle name="Normal 5" xfId="9" xr:uid="{00000000-0005-0000-0000-000013000000}"/>
    <cellStyle name="Normal 6" xfId="37" xr:uid="{00000000-0005-0000-0000-000014000000}"/>
    <cellStyle name="Normal 7" xfId="38" xr:uid="{12881291-9D1F-467F-82B2-13D8A14A9F09}"/>
    <cellStyle name="Page Number" xfId="20" xr:uid="{00000000-0005-0000-0000-000015000000}"/>
    <cellStyle name="Percent 2" xfId="2" xr:uid="{00000000-0005-0000-0000-000016000000}"/>
    <cellStyle name="Percent 2 2" xfId="31" xr:uid="{00000000-0005-0000-0000-000017000000}"/>
    <cellStyle name="Percent 3" xfId="6" xr:uid="{00000000-0005-0000-0000-000018000000}"/>
    <cellStyle name="Percent 4" xfId="8" xr:uid="{00000000-0005-0000-0000-000019000000}"/>
    <cellStyle name="Percent 5" xfId="10" xr:uid="{00000000-0005-0000-0000-00001A000000}"/>
    <cellStyle name="STYLE1" xfId="32" xr:uid="{00000000-0005-0000-0000-00001B000000}"/>
    <cellStyle name="STYLE2" xfId="33" xr:uid="{00000000-0005-0000-0000-00001C000000}"/>
    <cellStyle name="STYLE3" xfId="34" xr:uid="{00000000-0005-0000-0000-00001D000000}"/>
    <cellStyle name="STYLE4" xfId="35" xr:uid="{00000000-0005-0000-0000-00001E000000}"/>
    <cellStyle name="STYLE5" xfId="36" xr:uid="{00000000-0005-0000-0000-00001F000000}"/>
    <cellStyle name="Table Head" xfId="21" xr:uid="{00000000-0005-0000-0000-000020000000}"/>
    <cellStyle name="Table Head Aligned" xfId="22" xr:uid="{00000000-0005-0000-0000-000021000000}"/>
    <cellStyle name="Table Head Blue" xfId="23" xr:uid="{00000000-0005-0000-0000-000022000000}"/>
    <cellStyle name="Table Head Green" xfId="24" xr:uid="{00000000-0005-0000-0000-000023000000}"/>
    <cellStyle name="Table Title" xfId="25" xr:uid="{00000000-0005-0000-0000-000024000000}"/>
    <cellStyle name="Table Units" xfId="26" xr:uid="{00000000-0005-0000-0000-000025000000}"/>
  </cellStyles>
  <dxfs count="0"/>
  <tableStyles count="0" defaultTableStyle="TableStyleMedium9" defaultPivotStyle="PivotStyleLight16"/>
  <colors>
    <mruColors>
      <color rgb="FF44546A"/>
      <color rgb="FF333399"/>
      <color rgb="FFFFFFCC"/>
      <color rgb="FF0000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Lynch Model Build">
      <a:dk1>
        <a:sysClr val="windowText" lastClr="000000"/>
      </a:dk1>
      <a:lt1>
        <a:sysClr val="window" lastClr="FFFFFF"/>
      </a:lt1>
      <a:dk2>
        <a:srgbClr val="000099"/>
      </a:dk2>
      <a:lt2>
        <a:srgbClr val="FFFFCC"/>
      </a:lt2>
      <a:accent1>
        <a:srgbClr val="0000CC"/>
      </a:accent1>
      <a:accent2>
        <a:srgbClr val="33CC33"/>
      </a:accent2>
      <a:accent3>
        <a:srgbClr val="FF0000"/>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CF60B-1FAF-49EB-B48C-BC7E9C762DCA}">
  <dimension ref="C1:E15"/>
  <sheetViews>
    <sheetView showGridLines="0" tabSelected="1" workbookViewId="0"/>
  </sheetViews>
  <sheetFormatPr defaultRowHeight="14.25"/>
  <cols>
    <col min="1" max="1" width="1.59765625" style="127" customWidth="1"/>
    <col min="2" max="2" width="9.06640625" style="127"/>
    <col min="3" max="3" width="5.59765625" style="127" customWidth="1"/>
    <col min="4" max="4" width="50.59765625" style="127" customWidth="1"/>
    <col min="5" max="5" width="20.59765625" style="127" customWidth="1"/>
    <col min="6" max="16384" width="9.06640625" style="127"/>
  </cols>
  <sheetData>
    <row r="1" spans="3:5" ht="5" customHeight="1"/>
    <row r="3" spans="3:5" ht="33.4">
      <c r="C3" s="129" t="s">
        <v>101</v>
      </c>
    </row>
    <row r="4" spans="3:5" ht="25.5">
      <c r="C4" s="130" t="s">
        <v>102</v>
      </c>
    </row>
    <row r="5" spans="3:5">
      <c r="C5" s="131" t="s">
        <v>99</v>
      </c>
    </row>
    <row r="6" spans="3:5" ht="5" customHeight="1"/>
    <row r="7" spans="3:5" ht="5" customHeight="1">
      <c r="C7" s="132"/>
      <c r="D7" s="132"/>
      <c r="E7" s="132"/>
    </row>
    <row r="8" spans="3:5" ht="5" customHeight="1"/>
    <row r="9" spans="3:5">
      <c r="C9" s="128">
        <v>1</v>
      </c>
      <c r="D9" s="127" t="s">
        <v>103</v>
      </c>
      <c r="E9" s="133" t="s">
        <v>100</v>
      </c>
    </row>
    <row r="10" spans="3:5">
      <c r="C10" s="128">
        <f>+C9+1</f>
        <v>2</v>
      </c>
      <c r="D10" s="127" t="s">
        <v>104</v>
      </c>
      <c r="E10" s="133" t="s">
        <v>100</v>
      </c>
    </row>
    <row r="11" spans="3:5">
      <c r="C11" s="128">
        <f t="shared" ref="C11:C13" si="0">+C10+1</f>
        <v>3</v>
      </c>
      <c r="D11" s="127" t="s">
        <v>105</v>
      </c>
      <c r="E11" s="133" t="s">
        <v>100</v>
      </c>
    </row>
    <row r="12" spans="3:5">
      <c r="C12" s="128">
        <f t="shared" si="0"/>
        <v>4</v>
      </c>
      <c r="D12" s="127" t="s">
        <v>106</v>
      </c>
      <c r="E12" s="133" t="s">
        <v>100</v>
      </c>
    </row>
    <row r="13" spans="3:5">
      <c r="C13" s="128">
        <f t="shared" si="0"/>
        <v>5</v>
      </c>
      <c r="D13" s="127" t="s">
        <v>107</v>
      </c>
      <c r="E13" s="133" t="s">
        <v>100</v>
      </c>
    </row>
    <row r="15" spans="3:5" ht="60" customHeight="1">
      <c r="C15" s="142" t="s">
        <v>108</v>
      </c>
      <c r="D15" s="142"/>
      <c r="E15" s="142"/>
    </row>
  </sheetData>
  <mergeCells count="1">
    <mergeCell ref="C15:E15"/>
  </mergeCells>
  <hyperlinks>
    <hyperlink ref="E9" location="'80_20'!A1" display="LINK" xr:uid="{58657C5A-6D57-4A74-A497-CB34B95B8422}"/>
    <hyperlink ref="E10" location="'20% &amp; 80_20'!A1" display="LINK" xr:uid="{2A9C6F97-94D5-4BAC-BD6D-FE5A1A7E741A}"/>
    <hyperlink ref="E11" location="'20% After Principal &amp; 80_20'!A1" display="LINK" xr:uid="{DB8ABEEC-D10B-4602-AEDD-A84033C8E7EF}"/>
    <hyperlink ref="E12" location="'IRR Hurdles'!A1" display="LINK" xr:uid="{03025AD8-90FE-48B7-A007-713072B97439}"/>
    <hyperlink ref="E13" location="'RE Waterfall'!A1" display="LINK" xr:uid="{71E88597-49BE-41E0-A040-F1EF6B90ED3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54"/>
  <sheetViews>
    <sheetView showGridLines="0" zoomScale="75" zoomScaleNormal="75" workbookViewId="0"/>
  </sheetViews>
  <sheetFormatPr defaultColWidth="9" defaultRowHeight="13.5"/>
  <cols>
    <col min="1" max="1" width="1.59765625" style="1" customWidth="1"/>
    <col min="2" max="2" width="22" style="1" bestFit="1" customWidth="1"/>
    <col min="3" max="3" width="1.59765625" style="1" customWidth="1"/>
    <col min="4" max="4" width="15.59765625" style="1" customWidth="1"/>
    <col min="5" max="5" width="1.59765625" style="1" customWidth="1"/>
    <col min="6" max="8" width="15.59765625" style="1" customWidth="1"/>
    <col min="9" max="9" width="1.59765625" style="1" customWidth="1"/>
    <col min="10" max="10" width="15.59765625" style="1" customWidth="1"/>
    <col min="11" max="11" width="1.59765625" style="11" customWidth="1"/>
    <col min="12" max="12" width="31.86328125" style="1" customWidth="1"/>
    <col min="13" max="16384" width="9" style="1"/>
  </cols>
  <sheetData>
    <row r="1" spans="2:12" ht="5.0999999999999996" customHeight="1"/>
    <row r="2" spans="2:12" ht="17.649999999999999">
      <c r="B2" s="32" t="s">
        <v>51</v>
      </c>
    </row>
    <row r="3" spans="2:12" ht="5.0999999999999996" customHeight="1"/>
    <row r="4" spans="2:12">
      <c r="B4" s="20" t="s">
        <v>5</v>
      </c>
      <c r="C4" s="20"/>
      <c r="D4" s="20"/>
      <c r="E4" s="20"/>
      <c r="F4" s="20"/>
      <c r="G4" s="20"/>
      <c r="H4" s="20"/>
      <c r="I4" s="20"/>
      <c r="J4" s="20"/>
      <c r="L4" s="20" t="s">
        <v>42</v>
      </c>
    </row>
    <row r="5" spans="2:12" ht="5.0999999999999996" customHeight="1"/>
    <row r="6" spans="2:12">
      <c r="F6" s="6" t="s">
        <v>37</v>
      </c>
    </row>
    <row r="7" spans="2:12" ht="13.9">
      <c r="B7" s="2" t="s">
        <v>4</v>
      </c>
      <c r="C7" s="2"/>
      <c r="D7" s="5">
        <v>-10000000</v>
      </c>
      <c r="F7" s="14">
        <v>44196</v>
      </c>
    </row>
    <row r="8" spans="2:12" ht="5.0999999999999996" customHeight="1">
      <c r="B8" s="3"/>
      <c r="C8" s="3"/>
      <c r="D8" s="4"/>
    </row>
    <row r="9" spans="2:12" ht="13.9">
      <c r="B9" s="2" t="s">
        <v>3</v>
      </c>
      <c r="C9" s="2"/>
      <c r="D9" s="5">
        <v>30000000</v>
      </c>
      <c r="F9" s="14">
        <v>46022</v>
      </c>
    </row>
    <row r="10" spans="2:12" ht="5.0999999999999996" customHeight="1"/>
    <row r="11" spans="2:12">
      <c r="B11" s="20" t="s">
        <v>6</v>
      </c>
      <c r="C11" s="20"/>
      <c r="D11" s="20"/>
      <c r="E11" s="20"/>
      <c r="F11" s="20"/>
      <c r="G11" s="20"/>
      <c r="H11" s="20"/>
      <c r="I11" s="20"/>
      <c r="J11" s="20"/>
    </row>
    <row r="12" spans="2:12" ht="5.0999999999999996" customHeight="1">
      <c r="D12" s="6"/>
      <c r="F12" s="23"/>
    </row>
    <row r="13" spans="2:12">
      <c r="B13" s="34" t="s">
        <v>46</v>
      </c>
      <c r="F13" s="35"/>
    </row>
    <row r="14" spans="2:12">
      <c r="B14" s="34" t="s">
        <v>9</v>
      </c>
      <c r="F14" s="35"/>
    </row>
    <row r="15" spans="2:12" ht="5.0999999999999996" customHeight="1"/>
    <row r="16" spans="2:12">
      <c r="B16" s="20" t="s">
        <v>40</v>
      </c>
      <c r="C16" s="20"/>
      <c r="D16" s="20"/>
      <c r="E16" s="20"/>
      <c r="F16" s="20"/>
      <c r="G16" s="20"/>
      <c r="H16" s="20"/>
      <c r="I16" s="20"/>
      <c r="J16" s="20"/>
    </row>
    <row r="17" spans="2:12" ht="5.0999999999999996" customHeight="1"/>
    <row r="18" spans="2:12">
      <c r="B18" s="1" t="s">
        <v>109</v>
      </c>
    </row>
    <row r="19" spans="2:12">
      <c r="B19" s="1" t="s">
        <v>115</v>
      </c>
    </row>
    <row r="20" spans="2:12" ht="5.0999999999999996" customHeight="1"/>
    <row r="21" spans="2:12">
      <c r="B21" s="20" t="s">
        <v>1</v>
      </c>
      <c r="C21" s="20"/>
      <c r="D21" s="20"/>
      <c r="E21" s="20"/>
      <c r="F21" s="20"/>
      <c r="G21" s="20"/>
      <c r="H21" s="20"/>
      <c r="I21" s="20"/>
      <c r="J21" s="20"/>
    </row>
    <row r="22" spans="2:12" ht="5.0999999999999996" customHeight="1"/>
    <row r="23" spans="2:12">
      <c r="D23" s="6" t="s">
        <v>34</v>
      </c>
      <c r="F23" s="37"/>
      <c r="H23" s="7"/>
      <c r="J23" s="7"/>
      <c r="K23" s="7"/>
      <c r="L23" s="7"/>
    </row>
    <row r="24" spans="2:12" ht="5.0999999999999996" customHeight="1">
      <c r="D24" s="6"/>
      <c r="F24" s="7"/>
      <c r="H24" s="7"/>
      <c r="J24" s="7"/>
      <c r="K24" s="7"/>
      <c r="L24" s="7"/>
    </row>
    <row r="25" spans="2:12" ht="13.9">
      <c r="B25" s="13" t="s">
        <v>54</v>
      </c>
      <c r="C25" s="8"/>
      <c r="D25" s="9">
        <v>0</v>
      </c>
      <c r="F25" s="36"/>
      <c r="H25" s="12"/>
      <c r="J25" s="12"/>
      <c r="K25" s="12"/>
      <c r="L25" s="12"/>
    </row>
    <row r="26" spans="2:12" ht="13.9">
      <c r="B26" s="13" t="s">
        <v>55</v>
      </c>
      <c r="C26" s="8"/>
      <c r="D26" s="9">
        <v>0.08</v>
      </c>
      <c r="F26" s="36"/>
      <c r="H26" s="12"/>
      <c r="J26" s="12"/>
      <c r="K26" s="12"/>
      <c r="L26" s="12"/>
    </row>
    <row r="27" spans="2:12" ht="5.0999999999999996" customHeight="1"/>
    <row r="28" spans="2:12">
      <c r="B28" s="20" t="s">
        <v>49</v>
      </c>
      <c r="C28" s="20"/>
      <c r="D28" s="20"/>
      <c r="E28" s="20"/>
      <c r="F28" s="20"/>
      <c r="G28" s="20"/>
      <c r="H28" s="20"/>
      <c r="I28" s="20"/>
      <c r="J28" s="20"/>
    </row>
    <row r="29" spans="2:12" ht="5.0999999999999996" customHeight="1"/>
    <row r="30" spans="2:12">
      <c r="D30" s="6" t="s">
        <v>2</v>
      </c>
      <c r="H30" s="6"/>
      <c r="J30" s="17"/>
      <c r="K30" s="22"/>
    </row>
    <row r="31" spans="2:12">
      <c r="D31" s="6" t="s">
        <v>17</v>
      </c>
      <c r="H31" s="6"/>
      <c r="J31" s="6"/>
      <c r="K31" s="23"/>
    </row>
    <row r="32" spans="2:12" ht="5.0999999999999996" customHeight="1">
      <c r="D32" s="6"/>
    </row>
    <row r="33" spans="2:12">
      <c r="B33" s="13" t="str">
        <f>B25</f>
        <v>Principal</v>
      </c>
      <c r="D33" s="15">
        <f>-D7</f>
        <v>10000000</v>
      </c>
      <c r="H33" s="15"/>
      <c r="J33" s="18"/>
      <c r="K33" s="24"/>
    </row>
    <row r="34" spans="2:12">
      <c r="B34" s="13" t="s">
        <v>56</v>
      </c>
      <c r="D34" s="15">
        <f>-$D$7*(1+D26)^YEARFRAC($F$7,$F$9)</f>
        <v>14693280.768000003</v>
      </c>
      <c r="F34" s="16"/>
      <c r="H34" s="15"/>
      <c r="I34" s="16"/>
      <c r="J34" s="18"/>
      <c r="K34" s="24"/>
    </row>
    <row r="35" spans="2:12" ht="5.0999999999999996" customHeight="1">
      <c r="B35" s="13"/>
    </row>
    <row r="36" spans="2:12">
      <c r="B36" s="21" t="s">
        <v>27</v>
      </c>
      <c r="C36" s="20"/>
      <c r="D36" s="20"/>
      <c r="E36" s="20"/>
      <c r="F36" s="20"/>
      <c r="G36" s="20"/>
      <c r="H36" s="20"/>
      <c r="I36" s="20"/>
      <c r="J36" s="20"/>
    </row>
    <row r="37" spans="2:12" ht="5.0999999999999996" customHeight="1" thickBot="1"/>
    <row r="38" spans="2:12" ht="14.25" thickBot="1">
      <c r="B38" s="28" t="s">
        <v>28</v>
      </c>
      <c r="C38" s="29"/>
      <c r="D38" s="30">
        <f>ROUND((D9/-D7)^(1/YEARFRAC(F7,F9))-1,4)</f>
        <v>0.2457</v>
      </c>
      <c r="F38" s="33"/>
    </row>
    <row r="39" spans="2:12" ht="5.0999999999999996" customHeight="1"/>
    <row r="40" spans="2:12" ht="13.9">
      <c r="B40" s="31" t="s">
        <v>36</v>
      </c>
    </row>
    <row r="41" spans="2:12">
      <c r="B41" s="1" t="str">
        <f>B14</f>
        <v>Limited Partners</v>
      </c>
      <c r="D41" s="15">
        <f>MIN(D34,D9)</f>
        <v>14693280.768000003</v>
      </c>
      <c r="F41" s="18">
        <f>D41/SUM($D$41:$D$41)</f>
        <v>1</v>
      </c>
    </row>
    <row r="43" spans="2:12">
      <c r="B43" s="1" t="s">
        <v>29</v>
      </c>
      <c r="D43" s="15">
        <f>MAX(0,D9-D41)</f>
        <v>15306719.231999997</v>
      </c>
    </row>
    <row r="45" spans="2:12" ht="13.9">
      <c r="B45" s="31" t="s">
        <v>35</v>
      </c>
    </row>
    <row r="46" spans="2:12">
      <c r="B46" s="1" t="str">
        <f t="shared" ref="B46:B47" si="0">B13</f>
        <v>GP</v>
      </c>
      <c r="D46" s="15">
        <f>$D$43*F46</f>
        <v>3061343.8463999997</v>
      </c>
      <c r="F46" s="38">
        <v>0.2</v>
      </c>
      <c r="L46" s="1" t="s">
        <v>41</v>
      </c>
    </row>
    <row r="47" spans="2:12">
      <c r="B47" s="1" t="str">
        <f t="shared" si="0"/>
        <v>Limited Partners</v>
      </c>
      <c r="D47" s="15">
        <f>$D$43*F47</f>
        <v>12245375.385599999</v>
      </c>
      <c r="F47" s="38">
        <v>0.8</v>
      </c>
      <c r="L47" s="1" t="s">
        <v>41</v>
      </c>
    </row>
    <row r="48" spans="2:12" ht="5.0999999999999996" customHeight="1"/>
    <row r="49" spans="2:12">
      <c r="B49" s="21" t="s">
        <v>32</v>
      </c>
      <c r="C49" s="20"/>
      <c r="D49" s="20"/>
      <c r="E49" s="20"/>
      <c r="F49" s="20"/>
      <c r="G49" s="20"/>
      <c r="H49" s="20"/>
      <c r="I49" s="20"/>
      <c r="J49" s="20"/>
    </row>
    <row r="50" spans="2:12" ht="5.0999999999999996" customHeight="1"/>
    <row r="51" spans="2:12">
      <c r="B51" s="1" t="str">
        <f t="shared" ref="B51:B52" si="1">B13</f>
        <v>GP</v>
      </c>
      <c r="D51" s="15">
        <f>D46</f>
        <v>3061343.8463999997</v>
      </c>
      <c r="F51" s="18">
        <f>D51/SUM($D$51:$D$52)</f>
        <v>0.10204479487999998</v>
      </c>
    </row>
    <row r="52" spans="2:12">
      <c r="B52" s="1" t="str">
        <f t="shared" si="1"/>
        <v>Limited Partners</v>
      </c>
      <c r="D52" s="15">
        <f>D41+D47</f>
        <v>26938656.1536</v>
      </c>
      <c r="F52" s="18">
        <f>D52/SUM($D$51:$D$52)</f>
        <v>0.89795520512000004</v>
      </c>
    </row>
    <row r="53" spans="2:12" ht="5.0999999999999996" customHeight="1"/>
    <row r="54" spans="2:12">
      <c r="B54" s="26" t="s">
        <v>0</v>
      </c>
      <c r="C54" s="26"/>
      <c r="D54" s="27">
        <f>SUBTOTAL(9,D51:D52)</f>
        <v>30000000</v>
      </c>
      <c r="L54" s="1" t="s">
        <v>33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62"/>
  <sheetViews>
    <sheetView showGridLines="0" zoomScale="75" zoomScaleNormal="75" workbookViewId="0"/>
  </sheetViews>
  <sheetFormatPr defaultColWidth="9" defaultRowHeight="13.5"/>
  <cols>
    <col min="1" max="1" width="1.59765625" style="1" customWidth="1"/>
    <col min="2" max="2" width="22" style="1" bestFit="1" customWidth="1"/>
    <col min="3" max="3" width="1.59765625" style="1" customWidth="1"/>
    <col min="4" max="4" width="15.59765625" style="1" customWidth="1"/>
    <col min="5" max="5" width="1.59765625" style="1" customWidth="1"/>
    <col min="6" max="8" width="15.59765625" style="1" customWidth="1"/>
    <col min="9" max="9" width="1.59765625" style="1" customWidth="1"/>
    <col min="10" max="10" width="15.59765625" style="1" customWidth="1"/>
    <col min="11" max="11" width="1.59765625" style="11" customWidth="1"/>
    <col min="12" max="12" width="31.86328125" style="1" customWidth="1"/>
    <col min="13" max="16384" width="9" style="1"/>
  </cols>
  <sheetData>
    <row r="1" spans="2:12" ht="5.0999999999999996" customHeight="1"/>
    <row r="2" spans="2:12" ht="17.649999999999999">
      <c r="B2" s="32" t="s">
        <v>52</v>
      </c>
    </row>
    <row r="3" spans="2:12" ht="5.0999999999999996" customHeight="1"/>
    <row r="4" spans="2:12">
      <c r="B4" s="20" t="s">
        <v>5</v>
      </c>
      <c r="C4" s="20"/>
      <c r="D4" s="20"/>
      <c r="E4" s="20"/>
      <c r="F4" s="20"/>
      <c r="G4" s="20"/>
      <c r="H4" s="20"/>
      <c r="I4" s="20"/>
      <c r="J4" s="20"/>
      <c r="L4" s="20" t="s">
        <v>42</v>
      </c>
    </row>
    <row r="5" spans="2:12" ht="5.0999999999999996" customHeight="1"/>
    <row r="6" spans="2:12">
      <c r="F6" s="6" t="s">
        <v>37</v>
      </c>
    </row>
    <row r="7" spans="2:12" ht="13.9">
      <c r="B7" s="2" t="s">
        <v>4</v>
      </c>
      <c r="C7" s="2"/>
      <c r="D7" s="5">
        <v>-10000000</v>
      </c>
      <c r="F7" s="14">
        <v>44196</v>
      </c>
    </row>
    <row r="8" spans="2:12" ht="5.0999999999999996" customHeight="1">
      <c r="B8" s="3"/>
      <c r="C8" s="3"/>
      <c r="D8" s="4"/>
    </row>
    <row r="9" spans="2:12" ht="13.9">
      <c r="B9" s="2" t="s">
        <v>3</v>
      </c>
      <c r="C9" s="2"/>
      <c r="D9" s="5">
        <v>30000000</v>
      </c>
      <c r="F9" s="14">
        <v>46022</v>
      </c>
    </row>
    <row r="10" spans="2:12" ht="5.0999999999999996" customHeight="1"/>
    <row r="11" spans="2:12">
      <c r="B11" s="20" t="s">
        <v>6</v>
      </c>
      <c r="C11" s="20"/>
      <c r="D11" s="20"/>
      <c r="E11" s="20"/>
      <c r="F11" s="20"/>
      <c r="G11" s="20"/>
      <c r="H11" s="20"/>
      <c r="I11" s="20"/>
      <c r="J11" s="20"/>
    </row>
    <row r="12" spans="2:12" ht="5.0999999999999996" customHeight="1">
      <c r="D12" s="6"/>
      <c r="F12" s="23"/>
    </row>
    <row r="13" spans="2:12">
      <c r="B13" s="34" t="s">
        <v>46</v>
      </c>
      <c r="F13" s="35"/>
    </row>
    <row r="14" spans="2:12">
      <c r="B14" s="34" t="s">
        <v>9</v>
      </c>
      <c r="F14" s="35"/>
    </row>
    <row r="15" spans="2:12" ht="5.0999999999999996" customHeight="1"/>
    <row r="16" spans="2:12">
      <c r="B16" s="20" t="s">
        <v>40</v>
      </c>
      <c r="C16" s="20"/>
      <c r="D16" s="20"/>
      <c r="E16" s="20"/>
      <c r="F16" s="20"/>
      <c r="G16" s="20"/>
      <c r="H16" s="20"/>
      <c r="I16" s="20"/>
      <c r="J16" s="20"/>
    </row>
    <row r="17" spans="2:12" ht="5.0999999999999996" customHeight="1"/>
    <row r="18" spans="2:12">
      <c r="B18" s="1" t="s">
        <v>109</v>
      </c>
    </row>
    <row r="19" spans="2:12">
      <c r="B19" s="1" t="s">
        <v>58</v>
      </c>
    </row>
    <row r="20" spans="2:12">
      <c r="B20" s="1" t="s">
        <v>116</v>
      </c>
    </row>
    <row r="21" spans="2:12" ht="5.0999999999999996" customHeight="1"/>
    <row r="22" spans="2:12">
      <c r="B22" s="20" t="s">
        <v>1</v>
      </c>
      <c r="C22" s="20"/>
      <c r="D22" s="20"/>
      <c r="E22" s="20"/>
      <c r="F22" s="20"/>
      <c r="G22" s="20"/>
      <c r="H22" s="20"/>
      <c r="I22" s="20"/>
      <c r="J22" s="20"/>
    </row>
    <row r="23" spans="2:12" ht="5.0999999999999996" customHeight="1"/>
    <row r="24" spans="2:12">
      <c r="D24" s="6" t="s">
        <v>34</v>
      </c>
      <c r="F24" s="37"/>
      <c r="H24" s="7"/>
      <c r="J24" s="7"/>
      <c r="K24" s="7"/>
      <c r="L24" s="7"/>
    </row>
    <row r="25" spans="2:12" ht="5.0999999999999996" customHeight="1">
      <c r="D25" s="6"/>
      <c r="F25" s="7"/>
      <c r="H25" s="7"/>
      <c r="J25" s="7"/>
      <c r="K25" s="7"/>
      <c r="L25" s="7"/>
    </row>
    <row r="26" spans="2:12" ht="13.9">
      <c r="B26" s="13" t="s">
        <v>47</v>
      </c>
      <c r="C26" s="8"/>
      <c r="D26" s="9">
        <v>0</v>
      </c>
      <c r="F26" s="36"/>
      <c r="H26" s="12"/>
      <c r="J26" s="12"/>
      <c r="K26" s="12"/>
      <c r="L26" s="12"/>
    </row>
    <row r="27" spans="2:12" ht="13.9">
      <c r="B27" s="13" t="s">
        <v>48</v>
      </c>
      <c r="C27" s="8"/>
      <c r="D27" s="9">
        <v>0.08</v>
      </c>
      <c r="F27" s="36"/>
      <c r="H27" s="12"/>
      <c r="J27" s="12"/>
      <c r="K27" s="12"/>
      <c r="L27" s="12"/>
    </row>
    <row r="28" spans="2:12" ht="5.0999999999999996" customHeight="1"/>
    <row r="29" spans="2:12">
      <c r="B29" s="20" t="s">
        <v>49</v>
      </c>
      <c r="C29" s="20"/>
      <c r="D29" s="20"/>
      <c r="E29" s="20"/>
      <c r="F29" s="20"/>
      <c r="G29" s="20"/>
      <c r="H29" s="20"/>
      <c r="I29" s="20"/>
      <c r="J29" s="20"/>
    </row>
    <row r="30" spans="2:12" ht="5.0999999999999996" customHeight="1"/>
    <row r="31" spans="2:12">
      <c r="D31" s="6" t="s">
        <v>2</v>
      </c>
      <c r="H31" s="6"/>
      <c r="J31" s="17"/>
      <c r="K31" s="22"/>
    </row>
    <row r="32" spans="2:12">
      <c r="D32" s="6" t="s">
        <v>17</v>
      </c>
      <c r="H32" s="6"/>
      <c r="J32" s="6"/>
      <c r="K32" s="23"/>
    </row>
    <row r="33" spans="2:12" ht="5.0999999999999996" customHeight="1">
      <c r="D33" s="6"/>
    </row>
    <row r="34" spans="2:12">
      <c r="B34" s="13" t="str">
        <f>B26</f>
        <v>First</v>
      </c>
      <c r="D34" s="15">
        <f>-D7</f>
        <v>10000000</v>
      </c>
      <c r="H34" s="15"/>
      <c r="J34" s="18"/>
      <c r="K34" s="24"/>
    </row>
    <row r="35" spans="2:12">
      <c r="B35" s="13" t="str">
        <f>B27</f>
        <v>Second</v>
      </c>
      <c r="D35" s="15">
        <f>-$D$7*(1+D27)^YEARFRAC($F$7,$F$9)</f>
        <v>14693280.768000003</v>
      </c>
      <c r="H35" s="15"/>
      <c r="I35" s="16"/>
      <c r="J35" s="18"/>
      <c r="K35" s="24"/>
    </row>
    <row r="36" spans="2:12" ht="5.0999999999999996" customHeight="1">
      <c r="B36" s="13"/>
    </row>
    <row r="37" spans="2:12">
      <c r="B37" s="21" t="s">
        <v>27</v>
      </c>
      <c r="C37" s="20"/>
      <c r="D37" s="20"/>
      <c r="E37" s="20"/>
      <c r="F37" s="20"/>
      <c r="G37" s="20"/>
      <c r="H37" s="20"/>
      <c r="I37" s="20"/>
      <c r="J37" s="20"/>
    </row>
    <row r="38" spans="2:12" ht="5.0999999999999996" customHeight="1" thickBot="1"/>
    <row r="39" spans="2:12" ht="14.25" thickBot="1">
      <c r="B39" s="28" t="s">
        <v>28</v>
      </c>
      <c r="C39" s="29"/>
      <c r="D39" s="30">
        <f>ROUND((D9/-D7)^(1/YEARFRAC(F7,F9))-1,4)</f>
        <v>0.2457</v>
      </c>
      <c r="F39" s="33"/>
    </row>
    <row r="40" spans="2:12" ht="5.0999999999999996" customHeight="1"/>
    <row r="41" spans="2:12" ht="13.9">
      <c r="B41" s="31" t="s">
        <v>36</v>
      </c>
    </row>
    <row r="42" spans="2:12">
      <c r="B42" s="1" t="str">
        <f>B14</f>
        <v>Limited Partners</v>
      </c>
      <c r="D42" s="15">
        <f>MIN(D35,D9)</f>
        <v>14693280.768000003</v>
      </c>
      <c r="F42" s="18">
        <f>D42/SUM($D$42:$D$42)</f>
        <v>1</v>
      </c>
    </row>
    <row r="44" spans="2:12">
      <c r="B44" s="1" t="s">
        <v>29</v>
      </c>
      <c r="D44" s="15">
        <f>MAX(0,D9-D42)</f>
        <v>15306719.231999997</v>
      </c>
    </row>
    <row r="45" spans="2:12">
      <c r="D45" s="15"/>
    </row>
    <row r="46" spans="2:12" ht="13.9">
      <c r="B46" s="31" t="s">
        <v>35</v>
      </c>
    </row>
    <row r="47" spans="2:12">
      <c r="B47" s="1" t="str">
        <f>B13</f>
        <v>GP</v>
      </c>
      <c r="D47" s="15">
        <f>MIN(D44,(D42/(1-F47)-D42))</f>
        <v>3673320.1919999979</v>
      </c>
      <c r="F47" s="38">
        <v>0.2</v>
      </c>
      <c r="G47" s="15"/>
      <c r="L47" s="1" t="s">
        <v>53</v>
      </c>
    </row>
    <row r="48" spans="2:12">
      <c r="D48" s="15"/>
    </row>
    <row r="49" spans="2:12">
      <c r="B49" s="1" t="s">
        <v>29</v>
      </c>
      <c r="D49" s="15">
        <f>MAX(0,D44-D47)</f>
        <v>11633399.039999999</v>
      </c>
    </row>
    <row r="51" spans="2:12" ht="13.9">
      <c r="B51" s="31" t="s">
        <v>50</v>
      </c>
    </row>
    <row r="52" spans="2:12">
      <c r="B52" s="1" t="str">
        <f t="shared" ref="B52:B53" si="0">B13</f>
        <v>GP</v>
      </c>
      <c r="D52" s="15">
        <f>$D$49*F52</f>
        <v>2326679.8079999997</v>
      </c>
      <c r="F52" s="38">
        <v>0.2</v>
      </c>
      <c r="L52" s="1" t="s">
        <v>41</v>
      </c>
    </row>
    <row r="53" spans="2:12">
      <c r="B53" s="1" t="str">
        <f t="shared" si="0"/>
        <v>Limited Partners</v>
      </c>
      <c r="D53" s="15">
        <f>$D$49*F53</f>
        <v>9306719.2319999989</v>
      </c>
      <c r="F53" s="38">
        <v>0.8</v>
      </c>
      <c r="L53" s="1" t="s">
        <v>41</v>
      </c>
    </row>
    <row r="54" spans="2:12" ht="5.0999999999999996" customHeight="1"/>
    <row r="55" spans="2:12">
      <c r="B55" s="26" t="s">
        <v>31</v>
      </c>
      <c r="C55" s="26"/>
      <c r="D55" s="27">
        <f>SUBTOTAL(9,D52:D53)</f>
        <v>11633399.039999999</v>
      </c>
    </row>
    <row r="56" spans="2:12" ht="5.0999999999999996" customHeight="1"/>
    <row r="57" spans="2:12">
      <c r="B57" s="21" t="s">
        <v>32</v>
      </c>
      <c r="C57" s="20"/>
      <c r="D57" s="20"/>
      <c r="E57" s="20"/>
      <c r="F57" s="20"/>
      <c r="G57" s="20"/>
      <c r="H57" s="20"/>
      <c r="I57" s="20"/>
      <c r="J57" s="20"/>
    </row>
    <row r="58" spans="2:12" ht="5.0999999999999996" customHeight="1"/>
    <row r="59" spans="2:12">
      <c r="B59" s="1" t="str">
        <f t="shared" ref="B59:B60" si="1">B13</f>
        <v>GP</v>
      </c>
      <c r="D59" s="15">
        <f>D47+D52</f>
        <v>5999999.9999999981</v>
      </c>
      <c r="F59" s="18">
        <f>D59/SUM($D$59:$D$60)</f>
        <v>0.19999999999999993</v>
      </c>
    </row>
    <row r="60" spans="2:12">
      <c r="B60" s="1" t="str">
        <f t="shared" si="1"/>
        <v>Limited Partners</v>
      </c>
      <c r="D60" s="15">
        <f>D42+D53</f>
        <v>24000000</v>
      </c>
      <c r="F60" s="18">
        <f>D60/SUM($D$59:$D$60)</f>
        <v>0.8</v>
      </c>
    </row>
    <row r="61" spans="2:12" ht="5.0999999999999996" customHeight="1"/>
    <row r="62" spans="2:12">
      <c r="B62" s="26" t="s">
        <v>0</v>
      </c>
      <c r="C62" s="26"/>
      <c r="D62" s="27">
        <f>SUBTOTAL(9,D59:D60)</f>
        <v>30000000</v>
      </c>
      <c r="L62" s="1" t="s">
        <v>33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63"/>
  <sheetViews>
    <sheetView showGridLines="0" zoomScale="75" zoomScaleNormal="75" workbookViewId="0"/>
  </sheetViews>
  <sheetFormatPr defaultColWidth="9" defaultRowHeight="13.5"/>
  <cols>
    <col min="1" max="1" width="1.59765625" style="1" customWidth="1"/>
    <col min="2" max="2" width="22" style="1" bestFit="1" customWidth="1"/>
    <col min="3" max="3" width="1.59765625" style="1" customWidth="1"/>
    <col min="4" max="4" width="15.59765625" style="1" customWidth="1"/>
    <col min="5" max="5" width="1.59765625" style="1" customWidth="1"/>
    <col min="6" max="8" width="15.59765625" style="1" customWidth="1"/>
    <col min="9" max="9" width="1.59765625" style="1" customWidth="1"/>
    <col min="10" max="10" width="15.59765625" style="1" customWidth="1"/>
    <col min="11" max="11" width="1.59765625" style="11" customWidth="1"/>
    <col min="12" max="12" width="31.86328125" style="1" customWidth="1"/>
    <col min="13" max="16384" width="9" style="1"/>
  </cols>
  <sheetData>
    <row r="1" spans="2:12" ht="5.0999999999999996" customHeight="1"/>
    <row r="2" spans="2:12" ht="17.649999999999999">
      <c r="B2" s="32" t="s">
        <v>59</v>
      </c>
    </row>
    <row r="3" spans="2:12" ht="5.0999999999999996" customHeight="1"/>
    <row r="4" spans="2:12">
      <c r="B4" s="20" t="s">
        <v>5</v>
      </c>
      <c r="C4" s="20"/>
      <c r="D4" s="20"/>
      <c r="E4" s="20"/>
      <c r="F4" s="20"/>
      <c r="G4" s="20"/>
      <c r="H4" s="20"/>
      <c r="I4" s="20"/>
      <c r="J4" s="20"/>
      <c r="L4" s="20" t="s">
        <v>42</v>
      </c>
    </row>
    <row r="5" spans="2:12" ht="5.0999999999999996" customHeight="1"/>
    <row r="6" spans="2:12">
      <c r="F6" s="6" t="s">
        <v>37</v>
      </c>
    </row>
    <row r="7" spans="2:12" ht="13.9">
      <c r="B7" s="2" t="s">
        <v>4</v>
      </c>
      <c r="C7" s="2"/>
      <c r="D7" s="5">
        <v>-10000000</v>
      </c>
      <c r="F7" s="14">
        <v>44196</v>
      </c>
    </row>
    <row r="8" spans="2:12" ht="5.0999999999999996" customHeight="1">
      <c r="B8" s="3"/>
      <c r="C8" s="3"/>
      <c r="D8" s="4"/>
    </row>
    <row r="9" spans="2:12" ht="13.9">
      <c r="B9" s="2" t="s">
        <v>3</v>
      </c>
      <c r="C9" s="2"/>
      <c r="D9" s="5">
        <v>30000000</v>
      </c>
      <c r="F9" s="14">
        <v>46022</v>
      </c>
    </row>
    <row r="10" spans="2:12" ht="5.0999999999999996" customHeight="1"/>
    <row r="11" spans="2:12">
      <c r="B11" s="20" t="s">
        <v>6</v>
      </c>
      <c r="C11" s="20"/>
      <c r="D11" s="20"/>
      <c r="E11" s="20"/>
      <c r="F11" s="20"/>
      <c r="G11" s="20"/>
      <c r="H11" s="20"/>
      <c r="I11" s="20"/>
      <c r="J11" s="20"/>
    </row>
    <row r="12" spans="2:12" ht="5.0999999999999996" customHeight="1">
      <c r="D12" s="6"/>
      <c r="F12" s="23"/>
    </row>
    <row r="13" spans="2:12">
      <c r="B13" s="34" t="s">
        <v>46</v>
      </c>
      <c r="F13" s="35"/>
    </row>
    <row r="14" spans="2:12">
      <c r="B14" s="34" t="s">
        <v>9</v>
      </c>
      <c r="F14" s="35"/>
    </row>
    <row r="15" spans="2:12" ht="5.0999999999999996" customHeight="1"/>
    <row r="16" spans="2:12">
      <c r="B16" s="20" t="s">
        <v>40</v>
      </c>
      <c r="C16" s="20"/>
      <c r="D16" s="20"/>
      <c r="E16" s="20"/>
      <c r="F16" s="20"/>
      <c r="G16" s="20"/>
      <c r="H16" s="20"/>
      <c r="I16" s="20"/>
      <c r="J16" s="20"/>
    </row>
    <row r="17" spans="2:12" ht="5.0999999999999996" customHeight="1"/>
    <row r="18" spans="2:12">
      <c r="B18" s="1" t="s">
        <v>110</v>
      </c>
    </row>
    <row r="19" spans="2:12">
      <c r="B19" s="1" t="s">
        <v>111</v>
      </c>
    </row>
    <row r="20" spans="2:12">
      <c r="B20" s="1" t="s">
        <v>60</v>
      </c>
    </row>
    <row r="21" spans="2:12">
      <c r="B21" s="1" t="s">
        <v>117</v>
      </c>
    </row>
    <row r="22" spans="2:12" ht="5.0999999999999996" customHeight="1"/>
    <row r="23" spans="2:12">
      <c r="B23" s="20" t="s">
        <v>1</v>
      </c>
      <c r="C23" s="20"/>
      <c r="D23" s="20"/>
      <c r="E23" s="20"/>
      <c r="F23" s="20"/>
      <c r="G23" s="20"/>
      <c r="H23" s="20"/>
      <c r="I23" s="20"/>
      <c r="J23" s="20"/>
    </row>
    <row r="24" spans="2:12" ht="5.0999999999999996" customHeight="1"/>
    <row r="25" spans="2:12">
      <c r="D25" s="6" t="s">
        <v>34</v>
      </c>
      <c r="F25" s="37"/>
      <c r="H25" s="7"/>
      <c r="J25" s="7"/>
      <c r="K25" s="7"/>
      <c r="L25" s="7"/>
    </row>
    <row r="26" spans="2:12" ht="5.0999999999999996" customHeight="1">
      <c r="D26" s="6"/>
      <c r="F26" s="7"/>
      <c r="H26" s="7"/>
      <c r="J26" s="7"/>
      <c r="K26" s="7"/>
      <c r="L26" s="7"/>
    </row>
    <row r="27" spans="2:12" ht="13.9">
      <c r="B27" s="13" t="s">
        <v>47</v>
      </c>
      <c r="C27" s="8"/>
      <c r="D27" s="9">
        <v>0</v>
      </c>
      <c r="F27" s="36"/>
      <c r="H27" s="12"/>
      <c r="J27" s="12"/>
      <c r="K27" s="12"/>
      <c r="L27" s="12"/>
    </row>
    <row r="28" spans="2:12" ht="13.9">
      <c r="B28" s="13" t="s">
        <v>48</v>
      </c>
      <c r="C28" s="8"/>
      <c r="D28" s="9">
        <v>0.08</v>
      </c>
      <c r="F28" s="36"/>
      <c r="H28" s="12"/>
      <c r="J28" s="12"/>
      <c r="K28" s="12"/>
      <c r="L28" s="12"/>
    </row>
    <row r="29" spans="2:12" ht="5.0999999999999996" customHeight="1"/>
    <row r="30" spans="2:12">
      <c r="B30" s="20" t="s">
        <v>49</v>
      </c>
      <c r="C30" s="20"/>
      <c r="D30" s="20"/>
      <c r="E30" s="20"/>
      <c r="F30" s="20"/>
      <c r="G30" s="20"/>
      <c r="H30" s="20"/>
      <c r="I30" s="20"/>
      <c r="J30" s="20"/>
    </row>
    <row r="31" spans="2:12" ht="5.0999999999999996" customHeight="1"/>
    <row r="32" spans="2:12">
      <c r="D32" s="6" t="s">
        <v>2</v>
      </c>
      <c r="H32" s="6"/>
      <c r="J32" s="17"/>
      <c r="K32" s="22"/>
    </row>
    <row r="33" spans="2:12">
      <c r="D33" s="6" t="s">
        <v>17</v>
      </c>
      <c r="H33" s="6"/>
      <c r="J33" s="6"/>
      <c r="K33" s="23"/>
    </row>
    <row r="34" spans="2:12" ht="5.0999999999999996" customHeight="1">
      <c r="D34" s="6"/>
    </row>
    <row r="35" spans="2:12">
      <c r="B35" s="13" t="str">
        <f>B27</f>
        <v>First</v>
      </c>
      <c r="D35" s="15">
        <f>-D7</f>
        <v>10000000</v>
      </c>
      <c r="H35" s="15"/>
      <c r="J35" s="18"/>
      <c r="K35" s="24"/>
    </row>
    <row r="36" spans="2:12">
      <c r="B36" s="13" t="str">
        <f>B28</f>
        <v>Second</v>
      </c>
      <c r="D36" s="15">
        <f>-$D$7*(1+D28)^YEARFRAC($F$7,$F$9)</f>
        <v>14693280.768000003</v>
      </c>
      <c r="H36" s="15"/>
      <c r="I36" s="16"/>
      <c r="J36" s="18"/>
      <c r="K36" s="24"/>
    </row>
    <row r="37" spans="2:12" ht="5.0999999999999996" customHeight="1">
      <c r="B37" s="13"/>
    </row>
    <row r="38" spans="2:12">
      <c r="B38" s="21" t="s">
        <v>27</v>
      </c>
      <c r="C38" s="20"/>
      <c r="D38" s="20"/>
      <c r="E38" s="20"/>
      <c r="F38" s="20"/>
      <c r="G38" s="20"/>
      <c r="H38" s="20"/>
      <c r="I38" s="20"/>
      <c r="J38" s="20"/>
    </row>
    <row r="39" spans="2:12" ht="5.0999999999999996" customHeight="1" thickBot="1"/>
    <row r="40" spans="2:12" ht="14.25" thickBot="1">
      <c r="B40" s="28" t="s">
        <v>28</v>
      </c>
      <c r="C40" s="29"/>
      <c r="D40" s="30">
        <f>ROUND((D9/-D7)^(1/YEARFRAC(F7,F9))-1,4)</f>
        <v>0.2457</v>
      </c>
      <c r="F40" s="33"/>
    </row>
    <row r="41" spans="2:12" ht="5.0999999999999996" customHeight="1"/>
    <row r="42" spans="2:12" ht="13.9">
      <c r="B42" s="31" t="s">
        <v>36</v>
      </c>
    </row>
    <row r="43" spans="2:12">
      <c r="B43" s="1" t="str">
        <f>B14</f>
        <v>Limited Partners</v>
      </c>
      <c r="D43" s="15">
        <f>MIN(D36,D9)</f>
        <v>14693280.768000003</v>
      </c>
      <c r="F43" s="18">
        <f>D43/SUM($D$43:$D$43)</f>
        <v>1</v>
      </c>
    </row>
    <row r="45" spans="2:12">
      <c r="B45" s="1" t="s">
        <v>29</v>
      </c>
      <c r="D45" s="15">
        <f>MAX(0,D9-D43)</f>
        <v>15306719.231999997</v>
      </c>
    </row>
    <row r="46" spans="2:12">
      <c r="D46" s="15"/>
    </row>
    <row r="47" spans="2:12" ht="13.9">
      <c r="B47" s="31" t="s">
        <v>35</v>
      </c>
    </row>
    <row r="48" spans="2:12">
      <c r="B48" s="1" t="str">
        <f>B13</f>
        <v>GP</v>
      </c>
      <c r="D48" s="15">
        <f>MIN(D45,((D43-D35)/(1-F48)-(D43-D35)))</f>
        <v>1173320.1920000007</v>
      </c>
      <c r="F48" s="38">
        <v>0.2</v>
      </c>
      <c r="L48" s="1" t="s">
        <v>53</v>
      </c>
    </row>
    <row r="49" spans="2:12">
      <c r="D49" s="15"/>
    </row>
    <row r="50" spans="2:12">
      <c r="B50" s="1" t="s">
        <v>29</v>
      </c>
      <c r="D50" s="15">
        <f>MAX(0,D45-D48)</f>
        <v>14133399.039999995</v>
      </c>
    </row>
    <row r="52" spans="2:12" ht="13.9">
      <c r="B52" s="31" t="s">
        <v>50</v>
      </c>
    </row>
    <row r="53" spans="2:12">
      <c r="B53" s="1" t="str">
        <f t="shared" ref="B53:B54" si="0">B13</f>
        <v>GP</v>
      </c>
      <c r="D53" s="15">
        <f>$D$50*F53</f>
        <v>2826679.8079999993</v>
      </c>
      <c r="F53" s="38">
        <v>0.2</v>
      </c>
      <c r="L53" s="1" t="s">
        <v>41</v>
      </c>
    </row>
    <row r="54" spans="2:12">
      <c r="B54" s="1" t="str">
        <f t="shared" si="0"/>
        <v>Limited Partners</v>
      </c>
      <c r="D54" s="15">
        <f>$D$50*F54</f>
        <v>11306719.231999997</v>
      </c>
      <c r="F54" s="38">
        <v>0.8</v>
      </c>
      <c r="L54" s="1" t="s">
        <v>41</v>
      </c>
    </row>
    <row r="55" spans="2:12" ht="5.0999999999999996" customHeight="1"/>
    <row r="56" spans="2:12">
      <c r="B56" s="26" t="s">
        <v>31</v>
      </c>
      <c r="C56" s="26"/>
      <c r="D56" s="27">
        <f>SUBTOTAL(9,D53:D54)</f>
        <v>14133399.039999995</v>
      </c>
    </row>
    <row r="57" spans="2:12" ht="5.0999999999999996" customHeight="1"/>
    <row r="58" spans="2:12">
      <c r="B58" s="21" t="s">
        <v>32</v>
      </c>
      <c r="C58" s="20"/>
      <c r="D58" s="20"/>
      <c r="E58" s="20"/>
      <c r="F58" s="20"/>
      <c r="G58" s="20"/>
      <c r="H58" s="20"/>
      <c r="I58" s="20"/>
      <c r="J58" s="20"/>
    </row>
    <row r="59" spans="2:12" ht="5.0999999999999996" customHeight="1"/>
    <row r="60" spans="2:12">
      <c r="B60" s="1" t="str">
        <f t="shared" ref="B60:B61" si="1">B13</f>
        <v>GP</v>
      </c>
      <c r="D60" s="15">
        <f>D48+D53</f>
        <v>4000000</v>
      </c>
      <c r="F60" s="18">
        <f>D60/SUM($D$60:$D$61)</f>
        <v>0.13333333333333333</v>
      </c>
    </row>
    <row r="61" spans="2:12">
      <c r="B61" s="1" t="str">
        <f t="shared" si="1"/>
        <v>Limited Partners</v>
      </c>
      <c r="D61" s="15">
        <f>D43+D54</f>
        <v>26000000</v>
      </c>
      <c r="F61" s="18">
        <f>D61/SUM($D$60:$D$61)</f>
        <v>0.8666666666666667</v>
      </c>
    </row>
    <row r="62" spans="2:12" ht="5.0999999999999996" customHeight="1"/>
    <row r="63" spans="2:12">
      <c r="B63" s="26" t="s">
        <v>0</v>
      </c>
      <c r="C63" s="26"/>
      <c r="D63" s="27">
        <f>SUBTOTAL(9,D60:D61)</f>
        <v>30000000</v>
      </c>
      <c r="L63" s="1" t="s">
        <v>33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89"/>
  <sheetViews>
    <sheetView showGridLines="0" zoomScale="75" zoomScaleNormal="75" workbookViewId="0"/>
  </sheetViews>
  <sheetFormatPr defaultColWidth="9" defaultRowHeight="13.5"/>
  <cols>
    <col min="1" max="1" width="1.59765625" style="1" customWidth="1"/>
    <col min="2" max="2" width="22" style="1" bestFit="1" customWidth="1"/>
    <col min="3" max="3" width="1.59765625" style="1" customWidth="1"/>
    <col min="4" max="4" width="15.59765625" style="1" customWidth="1"/>
    <col min="5" max="5" width="1.59765625" style="1" customWidth="1"/>
    <col min="6" max="8" width="15.59765625" style="1" customWidth="1"/>
    <col min="9" max="9" width="1.59765625" style="1" customWidth="1"/>
    <col min="10" max="10" width="15.59765625" style="1" customWidth="1"/>
    <col min="11" max="11" width="1.59765625" style="11" customWidth="1"/>
    <col min="12" max="12" width="31.86328125" style="1" customWidth="1"/>
    <col min="13" max="16384" width="9" style="1"/>
  </cols>
  <sheetData>
    <row r="1" spans="2:12" ht="5.0999999999999996" customHeight="1"/>
    <row r="2" spans="2:12" ht="17.649999999999999">
      <c r="B2" s="32" t="s">
        <v>57</v>
      </c>
    </row>
    <row r="3" spans="2:12" ht="5.0999999999999996" customHeight="1"/>
    <row r="4" spans="2:12">
      <c r="B4" s="20" t="s">
        <v>5</v>
      </c>
      <c r="C4" s="20"/>
      <c r="D4" s="20"/>
      <c r="E4" s="20"/>
      <c r="F4" s="20"/>
      <c r="G4" s="20"/>
      <c r="H4" s="20"/>
      <c r="I4" s="20"/>
      <c r="J4" s="20"/>
      <c r="L4" s="20" t="s">
        <v>42</v>
      </c>
    </row>
    <row r="5" spans="2:12" ht="5.0999999999999996" customHeight="1"/>
    <row r="6" spans="2:12">
      <c r="F6" s="6" t="s">
        <v>37</v>
      </c>
    </row>
    <row r="7" spans="2:12" ht="13.9">
      <c r="B7" s="2" t="s">
        <v>4</v>
      </c>
      <c r="C7" s="2"/>
      <c r="D7" s="5">
        <v>-10000000</v>
      </c>
      <c r="F7" s="14">
        <v>44196</v>
      </c>
    </row>
    <row r="8" spans="2:12" ht="5.0999999999999996" customHeight="1">
      <c r="B8" s="3"/>
      <c r="C8" s="3"/>
      <c r="D8" s="4"/>
    </row>
    <row r="9" spans="2:12" ht="13.9">
      <c r="B9" s="2" t="s">
        <v>3</v>
      </c>
      <c r="C9" s="2"/>
      <c r="D9" s="5">
        <v>30000000</v>
      </c>
      <c r="F9" s="14">
        <v>46022</v>
      </c>
    </row>
    <row r="10" spans="2:12" ht="5.0999999999999996" customHeight="1"/>
    <row r="11" spans="2:12">
      <c r="B11" s="20" t="s">
        <v>6</v>
      </c>
      <c r="C11" s="20"/>
      <c r="D11" s="20"/>
      <c r="E11" s="20"/>
      <c r="F11" s="20"/>
      <c r="G11" s="20"/>
      <c r="H11" s="20"/>
      <c r="I11" s="20"/>
      <c r="J11" s="20"/>
    </row>
    <row r="12" spans="2:12">
      <c r="D12" s="6" t="s">
        <v>11</v>
      </c>
      <c r="F12" s="6" t="s">
        <v>12</v>
      </c>
    </row>
    <row r="13" spans="2:12">
      <c r="B13" s="1" t="s">
        <v>7</v>
      </c>
      <c r="D13" s="1" t="s">
        <v>10</v>
      </c>
      <c r="F13" s="5">
        <v>0</v>
      </c>
    </row>
    <row r="14" spans="2:12">
      <c r="B14" s="1" t="s">
        <v>8</v>
      </c>
      <c r="D14" s="1" t="s">
        <v>43</v>
      </c>
      <c r="F14" s="5">
        <v>0</v>
      </c>
      <c r="L14" s="1" t="s">
        <v>44</v>
      </c>
    </row>
    <row r="15" spans="2:12">
      <c r="B15" s="1" t="s">
        <v>9</v>
      </c>
      <c r="D15" s="1" t="s">
        <v>45</v>
      </c>
      <c r="F15" s="5">
        <f>-D7</f>
        <v>10000000</v>
      </c>
    </row>
    <row r="16" spans="2:12" ht="5.0999999999999996" customHeight="1"/>
    <row r="17" spans="2:18">
      <c r="B17" s="20" t="s">
        <v>40</v>
      </c>
      <c r="C17" s="20"/>
      <c r="D17" s="20"/>
      <c r="E17" s="20"/>
      <c r="F17" s="20"/>
      <c r="G17" s="20"/>
      <c r="H17" s="20"/>
      <c r="I17" s="20"/>
      <c r="J17" s="20"/>
    </row>
    <row r="18" spans="2:18" ht="5.0999999999999996" customHeight="1"/>
    <row r="19" spans="2:18">
      <c r="B19" s="1" t="s">
        <v>38</v>
      </c>
    </row>
    <row r="20" spans="2:18">
      <c r="B20" s="1" t="s">
        <v>13</v>
      </c>
    </row>
    <row r="21" spans="2:18">
      <c r="B21" s="1" t="s">
        <v>14</v>
      </c>
    </row>
    <row r="22" spans="2:18" ht="5.0999999999999996" customHeight="1"/>
    <row r="23" spans="2:18">
      <c r="B23" s="20" t="s">
        <v>1</v>
      </c>
      <c r="C23" s="20"/>
      <c r="D23" s="20"/>
      <c r="E23" s="20"/>
      <c r="F23" s="20"/>
      <c r="G23" s="20"/>
      <c r="H23" s="20"/>
      <c r="I23" s="20"/>
      <c r="J23" s="20"/>
    </row>
    <row r="24" spans="2:18" ht="5.0999999999999996" customHeight="1"/>
    <row r="25" spans="2:18">
      <c r="D25" s="6" t="s">
        <v>34</v>
      </c>
      <c r="F25" s="7" t="s">
        <v>15</v>
      </c>
      <c r="G25" s="7" t="s">
        <v>16</v>
      </c>
      <c r="H25" s="7" t="s">
        <v>0</v>
      </c>
      <c r="J25" s="7"/>
      <c r="K25" s="7"/>
      <c r="L25" s="7"/>
    </row>
    <row r="26" spans="2:18" ht="5.0999999999999996" customHeight="1">
      <c r="D26" s="6"/>
      <c r="F26" s="7"/>
      <c r="G26" s="7"/>
      <c r="H26" s="7"/>
      <c r="J26" s="7"/>
      <c r="K26" s="7"/>
      <c r="L26" s="7"/>
    </row>
    <row r="27" spans="2:18" ht="13.9">
      <c r="B27" s="13">
        <v>1</v>
      </c>
      <c r="C27" s="8"/>
      <c r="D27" s="9">
        <v>0</v>
      </c>
      <c r="F27" s="10">
        <v>0</v>
      </c>
      <c r="G27" s="9">
        <v>0</v>
      </c>
      <c r="H27" s="12">
        <f t="shared" ref="H27:H34" si="0">F27+G27</f>
        <v>0</v>
      </c>
      <c r="J27" s="12"/>
      <c r="K27" s="12"/>
      <c r="L27" s="12"/>
    </row>
    <row r="28" spans="2:18" ht="13.9">
      <c r="B28" s="13">
        <v>2</v>
      </c>
      <c r="C28" s="8"/>
      <c r="D28" s="9">
        <v>0.08</v>
      </c>
      <c r="F28" s="9">
        <v>0.02</v>
      </c>
      <c r="G28" s="9">
        <v>0.08</v>
      </c>
      <c r="H28" s="12">
        <f t="shared" si="0"/>
        <v>0.1</v>
      </c>
      <c r="J28" s="12"/>
      <c r="K28" s="12"/>
      <c r="L28" s="12"/>
    </row>
    <row r="29" spans="2:18" ht="13.9">
      <c r="B29" s="13">
        <v>3</v>
      </c>
      <c r="C29" s="8"/>
      <c r="D29" s="9">
        <v>0.12</v>
      </c>
      <c r="F29" s="9">
        <v>0.03</v>
      </c>
      <c r="G29" s="9">
        <v>0.1</v>
      </c>
      <c r="H29" s="12">
        <f t="shared" si="0"/>
        <v>0.13</v>
      </c>
      <c r="J29" s="12"/>
      <c r="K29" s="12"/>
      <c r="L29" s="12"/>
    </row>
    <row r="30" spans="2:18" ht="13.9">
      <c r="B30" s="13">
        <v>4</v>
      </c>
      <c r="C30" s="8"/>
      <c r="D30" s="9">
        <v>0.16</v>
      </c>
      <c r="F30" s="9">
        <v>0.04</v>
      </c>
      <c r="G30" s="9">
        <v>0.14000000000000001</v>
      </c>
      <c r="H30" s="12">
        <f t="shared" si="0"/>
        <v>0.18000000000000002</v>
      </c>
      <c r="J30" s="12"/>
      <c r="K30" s="12"/>
      <c r="L30" s="12"/>
    </row>
    <row r="31" spans="2:18" ht="13.9">
      <c r="B31" s="13">
        <v>5</v>
      </c>
      <c r="C31" s="8"/>
      <c r="D31" s="9">
        <v>0.17</v>
      </c>
      <c r="F31" s="9">
        <v>0.05</v>
      </c>
      <c r="G31" s="9">
        <v>0.15</v>
      </c>
      <c r="H31" s="12">
        <f t="shared" si="0"/>
        <v>0.2</v>
      </c>
      <c r="J31" s="12"/>
      <c r="K31" s="12"/>
      <c r="L31" s="12"/>
      <c r="P31" s="16"/>
      <c r="Q31" s="16"/>
      <c r="R31" s="16"/>
    </row>
    <row r="32" spans="2:18" ht="13.9">
      <c r="B32" s="13">
        <v>6</v>
      </c>
      <c r="C32" s="8"/>
      <c r="D32" s="9">
        <v>0.18</v>
      </c>
      <c r="F32" s="9">
        <v>6.0000000000000005E-2</v>
      </c>
      <c r="G32" s="9">
        <v>0.16</v>
      </c>
      <c r="H32" s="12">
        <f t="shared" si="0"/>
        <v>0.22</v>
      </c>
      <c r="J32" s="12"/>
      <c r="K32" s="12"/>
      <c r="L32" s="12"/>
      <c r="P32" s="16"/>
      <c r="Q32" s="16"/>
      <c r="R32" s="16"/>
    </row>
    <row r="33" spans="2:18" ht="13.9">
      <c r="B33" s="13">
        <v>7</v>
      </c>
      <c r="C33" s="8"/>
      <c r="D33" s="9">
        <v>0.19</v>
      </c>
      <c r="F33" s="9">
        <v>7.0000000000000007E-2</v>
      </c>
      <c r="G33" s="9">
        <v>0.18</v>
      </c>
      <c r="H33" s="12">
        <f t="shared" si="0"/>
        <v>0.25</v>
      </c>
      <c r="J33" s="12"/>
      <c r="K33" s="12"/>
      <c r="L33" s="12"/>
      <c r="P33" s="16"/>
      <c r="Q33" s="16"/>
      <c r="R33" s="16"/>
    </row>
    <row r="34" spans="2:18" ht="13.9">
      <c r="B34" s="13">
        <v>8</v>
      </c>
      <c r="C34" s="8"/>
      <c r="D34" s="9">
        <v>0.2</v>
      </c>
      <c r="F34" s="9">
        <v>0.08</v>
      </c>
      <c r="G34" s="9">
        <v>0.2</v>
      </c>
      <c r="H34" s="12">
        <f t="shared" si="0"/>
        <v>0.28000000000000003</v>
      </c>
      <c r="J34" s="12"/>
      <c r="K34" s="12"/>
      <c r="L34" s="12"/>
      <c r="P34" s="16"/>
      <c r="Q34" s="16"/>
      <c r="R34" s="16"/>
    </row>
    <row r="35" spans="2:18" ht="5.0999999999999996" customHeight="1"/>
    <row r="36" spans="2:18">
      <c r="B36" s="20" t="s">
        <v>39</v>
      </c>
      <c r="C36" s="20"/>
      <c r="D36" s="20"/>
      <c r="E36" s="20"/>
      <c r="F36" s="20"/>
      <c r="G36" s="20"/>
      <c r="H36" s="20"/>
      <c r="I36" s="20"/>
      <c r="J36" s="20"/>
    </row>
    <row r="37" spans="2:18" ht="5.0999999999999996" customHeight="1"/>
    <row r="38" spans="2:18">
      <c r="D38" s="6" t="s">
        <v>2</v>
      </c>
      <c r="H38" s="6" t="s">
        <v>18</v>
      </c>
      <c r="J38" s="17" t="s">
        <v>20</v>
      </c>
      <c r="K38" s="22"/>
    </row>
    <row r="39" spans="2:18">
      <c r="D39" s="6" t="s">
        <v>17</v>
      </c>
      <c r="H39" s="6" t="s">
        <v>19</v>
      </c>
      <c r="J39" s="6" t="s">
        <v>21</v>
      </c>
      <c r="K39" s="23"/>
    </row>
    <row r="40" spans="2:18" ht="5.0999999999999996" customHeight="1">
      <c r="D40" s="6"/>
    </row>
    <row r="41" spans="2:18">
      <c r="B41" s="13">
        <f t="shared" ref="B41:B48" si="1">B27</f>
        <v>1</v>
      </c>
      <c r="D41" s="15">
        <f>-D7</f>
        <v>10000000</v>
      </c>
      <c r="H41" s="15">
        <f>D41</f>
        <v>10000000</v>
      </c>
      <c r="J41" s="18">
        <f>(H41/-$D$7)^(1/YEARFRAC($F$7,$F$9))-1</f>
        <v>0</v>
      </c>
      <c r="K41" s="24"/>
    </row>
    <row r="42" spans="2:18">
      <c r="B42" s="13">
        <f t="shared" si="1"/>
        <v>2</v>
      </c>
      <c r="D42" s="15">
        <f t="shared" ref="D42:D48" si="2">-$D$7*(1+D28)^YEARFRAC($F$7,$F$9)</f>
        <v>14693280.768000003</v>
      </c>
      <c r="H42" s="15">
        <f t="shared" ref="H42:H48" si="3">D42/(1-H28)</f>
        <v>16325867.520000003</v>
      </c>
      <c r="I42" s="16"/>
      <c r="J42" s="18">
        <f t="shared" ref="J42:J48" si="4">(H42/-$D$7)^(1/YEARFRAC($F$7,$F$9))-1</f>
        <v>0.10299934260814592</v>
      </c>
      <c r="K42" s="24"/>
    </row>
    <row r="43" spans="2:18">
      <c r="B43" s="13">
        <f t="shared" si="1"/>
        <v>3</v>
      </c>
      <c r="D43" s="15">
        <f t="shared" si="2"/>
        <v>17623416.832000006</v>
      </c>
      <c r="H43" s="15">
        <f t="shared" si="3"/>
        <v>20256800.956321847</v>
      </c>
      <c r="J43" s="18">
        <f t="shared" si="4"/>
        <v>0.15163318845914975</v>
      </c>
      <c r="K43" s="24"/>
    </row>
    <row r="44" spans="2:18">
      <c r="B44" s="13">
        <f t="shared" si="1"/>
        <v>4</v>
      </c>
      <c r="D44" s="15">
        <f t="shared" si="2"/>
        <v>21003416.575999998</v>
      </c>
      <c r="H44" s="15">
        <f t="shared" si="3"/>
        <v>25613922.653658535</v>
      </c>
      <c r="J44" s="18">
        <f t="shared" si="4"/>
        <v>0.20696650711711273</v>
      </c>
      <c r="K44" s="24"/>
    </row>
    <row r="45" spans="2:18">
      <c r="B45" s="13">
        <f t="shared" si="1"/>
        <v>5</v>
      </c>
      <c r="D45" s="15">
        <f t="shared" si="2"/>
        <v>21924480.35699999</v>
      </c>
      <c r="H45" s="15">
        <f t="shared" si="3"/>
        <v>27405600.446249984</v>
      </c>
      <c r="J45" s="18">
        <f t="shared" si="4"/>
        <v>0.22339827653178945</v>
      </c>
      <c r="K45" s="24"/>
    </row>
    <row r="46" spans="2:18">
      <c r="B46" s="13">
        <f t="shared" si="1"/>
        <v>6</v>
      </c>
      <c r="D46" s="15">
        <f t="shared" si="2"/>
        <v>22877577.567999993</v>
      </c>
      <c r="H46" s="15">
        <f t="shared" si="3"/>
        <v>29330227.651282042</v>
      </c>
      <c r="J46" s="18">
        <f t="shared" si="4"/>
        <v>0.24011821572791203</v>
      </c>
      <c r="K46" s="24"/>
    </row>
    <row r="47" spans="2:18">
      <c r="B47" s="13">
        <f t="shared" si="1"/>
        <v>7</v>
      </c>
      <c r="D47" s="15">
        <f t="shared" si="2"/>
        <v>23863536.598999996</v>
      </c>
      <c r="H47" s="15">
        <f t="shared" si="3"/>
        <v>31818048.79866666</v>
      </c>
      <c r="J47" s="18">
        <f t="shared" si="4"/>
        <v>0.26047637084808661</v>
      </c>
      <c r="K47" s="24"/>
    </row>
    <row r="48" spans="2:18">
      <c r="B48" s="13">
        <f t="shared" si="1"/>
        <v>8</v>
      </c>
      <c r="D48" s="15">
        <f t="shared" si="2"/>
        <v>24883200</v>
      </c>
      <c r="H48" s="15">
        <f t="shared" si="3"/>
        <v>34560000</v>
      </c>
      <c r="J48" s="18">
        <f t="shared" si="4"/>
        <v>0.28148859901472245</v>
      </c>
      <c r="K48" s="24"/>
    </row>
    <row r="49" spans="2:11" ht="5.0999999999999996" customHeight="1">
      <c r="B49" s="13"/>
    </row>
    <row r="50" spans="2:11">
      <c r="B50" s="21" t="s">
        <v>22</v>
      </c>
      <c r="C50" s="20"/>
      <c r="D50" s="20"/>
      <c r="E50" s="20"/>
      <c r="F50" s="20"/>
      <c r="G50" s="20"/>
      <c r="H50" s="20"/>
      <c r="I50" s="20"/>
      <c r="J50" s="20"/>
    </row>
    <row r="51" spans="2:11" ht="5.0999999999999996" customHeight="1">
      <c r="B51" s="13"/>
    </row>
    <row r="52" spans="2:11">
      <c r="D52" s="1" t="s">
        <v>23</v>
      </c>
      <c r="F52" s="7" t="s">
        <v>24</v>
      </c>
      <c r="G52" s="7" t="s">
        <v>25</v>
      </c>
      <c r="H52" s="6" t="s">
        <v>9</v>
      </c>
      <c r="J52" s="6" t="s">
        <v>0</v>
      </c>
      <c r="K52" s="23"/>
    </row>
    <row r="53" spans="2:11" ht="5.0999999999999996" customHeight="1"/>
    <row r="54" spans="2:11" ht="13.9">
      <c r="B54" s="13">
        <f t="shared" ref="B54:B61" si="5">B41</f>
        <v>1</v>
      </c>
      <c r="D54" s="18">
        <f>ROUND(J41,4)</f>
        <v>0</v>
      </c>
      <c r="F54" s="19" t="s">
        <v>26</v>
      </c>
      <c r="G54" s="19" t="s">
        <v>26</v>
      </c>
      <c r="H54" s="15">
        <f>D41</f>
        <v>10000000</v>
      </c>
      <c r="J54" s="15">
        <f>SUM(F54:H54)</f>
        <v>10000000</v>
      </c>
      <c r="K54" s="25"/>
    </row>
    <row r="55" spans="2:11">
      <c r="B55" s="13">
        <f t="shared" si="5"/>
        <v>2</v>
      </c>
      <c r="D55" s="18">
        <f t="shared" ref="D55:D61" si="6">ROUND(J42,4)</f>
        <v>0.10299999999999999</v>
      </c>
      <c r="F55" s="15">
        <f t="shared" ref="F55:F61" si="7">F28/SUM(F28:G28)*(H42-D42)</f>
        <v>326517.35040000005</v>
      </c>
      <c r="G55" s="15">
        <f t="shared" ref="G55:G61" si="8">G28/SUM(F28:G28)*(H42-D42)</f>
        <v>1306069.4016000002</v>
      </c>
      <c r="H55" s="15">
        <f t="shared" ref="H55:H61" si="9">D42</f>
        <v>14693280.768000003</v>
      </c>
      <c r="J55" s="15">
        <f t="shared" ref="J55:J61" si="10">SUM(F55:H55)</f>
        <v>16325867.520000003</v>
      </c>
      <c r="K55" s="25"/>
    </row>
    <row r="56" spans="2:11">
      <c r="B56" s="13">
        <f t="shared" si="5"/>
        <v>3</v>
      </c>
      <c r="D56" s="18">
        <f t="shared" si="6"/>
        <v>0.15160000000000001</v>
      </c>
      <c r="F56" s="15">
        <f t="shared" si="7"/>
        <v>607704.02868965548</v>
      </c>
      <c r="G56" s="15">
        <f t="shared" si="8"/>
        <v>2025680.0956321852</v>
      </c>
      <c r="H56" s="15">
        <f t="shared" si="9"/>
        <v>17623416.832000006</v>
      </c>
      <c r="J56" s="15">
        <f t="shared" si="10"/>
        <v>20256800.956321847</v>
      </c>
      <c r="K56" s="25"/>
    </row>
    <row r="57" spans="2:11">
      <c r="B57" s="13">
        <f t="shared" si="5"/>
        <v>4</v>
      </c>
      <c r="D57" s="18">
        <f t="shared" si="6"/>
        <v>0.20699999999999999</v>
      </c>
      <c r="F57" s="15">
        <f t="shared" si="7"/>
        <v>1024556.9061463417</v>
      </c>
      <c r="G57" s="15">
        <f t="shared" si="8"/>
        <v>3585949.1715121963</v>
      </c>
      <c r="H57" s="15">
        <f t="shared" si="9"/>
        <v>21003416.575999998</v>
      </c>
      <c r="J57" s="15">
        <f t="shared" si="10"/>
        <v>25613922.653658535</v>
      </c>
      <c r="K57" s="25"/>
    </row>
    <row r="58" spans="2:11">
      <c r="B58" s="13">
        <f t="shared" si="5"/>
        <v>5</v>
      </c>
      <c r="D58" s="18">
        <f t="shared" si="6"/>
        <v>0.22339999999999999</v>
      </c>
      <c r="F58" s="15">
        <f t="shared" si="7"/>
        <v>1370280.0223124987</v>
      </c>
      <c r="G58" s="15">
        <f t="shared" si="8"/>
        <v>4110840.0669374955</v>
      </c>
      <c r="H58" s="15">
        <f t="shared" si="9"/>
        <v>21924480.35699999</v>
      </c>
      <c r="J58" s="15">
        <f t="shared" si="10"/>
        <v>27405600.446249984</v>
      </c>
      <c r="K58" s="25"/>
    </row>
    <row r="59" spans="2:11">
      <c r="B59" s="13">
        <f t="shared" si="5"/>
        <v>6</v>
      </c>
      <c r="D59" s="18">
        <f t="shared" si="6"/>
        <v>0.24010000000000001</v>
      </c>
      <c r="F59" s="15">
        <f t="shared" si="7"/>
        <v>1759813.6590769228</v>
      </c>
      <c r="G59" s="15">
        <f t="shared" si="8"/>
        <v>4692836.4242051272</v>
      </c>
      <c r="H59" s="15">
        <f t="shared" si="9"/>
        <v>22877577.567999993</v>
      </c>
      <c r="J59" s="15">
        <f t="shared" si="10"/>
        <v>29330227.651282042</v>
      </c>
      <c r="K59" s="25"/>
    </row>
    <row r="60" spans="2:11">
      <c r="B60" s="13">
        <f t="shared" si="5"/>
        <v>7</v>
      </c>
      <c r="D60" s="18">
        <f t="shared" si="6"/>
        <v>0.26050000000000001</v>
      </c>
      <c r="F60" s="15">
        <f t="shared" si="7"/>
        <v>2227263.4159066663</v>
      </c>
      <c r="G60" s="15">
        <f t="shared" si="8"/>
        <v>5727248.7837599982</v>
      </c>
      <c r="H60" s="15">
        <f t="shared" si="9"/>
        <v>23863536.598999996</v>
      </c>
      <c r="J60" s="15">
        <f t="shared" si="10"/>
        <v>31818048.79866666</v>
      </c>
      <c r="K60" s="25"/>
    </row>
    <row r="61" spans="2:11">
      <c r="B61" s="13">
        <f t="shared" si="5"/>
        <v>8</v>
      </c>
      <c r="D61" s="18">
        <f t="shared" si="6"/>
        <v>0.28149999999999997</v>
      </c>
      <c r="F61" s="15">
        <f t="shared" si="7"/>
        <v>2764800</v>
      </c>
      <c r="G61" s="15">
        <f t="shared" si="8"/>
        <v>6912000</v>
      </c>
      <c r="H61" s="15">
        <f t="shared" si="9"/>
        <v>24883200</v>
      </c>
      <c r="J61" s="15">
        <f t="shared" si="10"/>
        <v>34560000</v>
      </c>
      <c r="K61" s="25"/>
    </row>
    <row r="62" spans="2:11">
      <c r="D62" s="18"/>
    </row>
    <row r="63" spans="2:11">
      <c r="B63" s="21" t="s">
        <v>27</v>
      </c>
      <c r="C63" s="20"/>
      <c r="D63" s="20"/>
      <c r="E63" s="20"/>
      <c r="F63" s="20"/>
      <c r="G63" s="20"/>
      <c r="H63" s="20"/>
      <c r="I63" s="20"/>
      <c r="J63" s="20"/>
    </row>
    <row r="64" spans="2:11" ht="5.0999999999999996" customHeight="1" thickBot="1"/>
    <row r="65" spans="2:12" ht="14.25" thickBot="1">
      <c r="B65" s="28" t="s">
        <v>28</v>
      </c>
      <c r="C65" s="29"/>
      <c r="D65" s="30">
        <f>ROUND((D9/-D7)^(1/YEARFRAC(F7,F9))-1,4)</f>
        <v>0.2457</v>
      </c>
      <c r="F65" s="33">
        <f>INDEX(B54:B61,MATCH(D65,D54:D61,1))</f>
        <v>6</v>
      </c>
    </row>
    <row r="66" spans="2:12" ht="5.0999999999999996" customHeight="1"/>
    <row r="67" spans="2:12" ht="13.9">
      <c r="B67" s="31" t="s">
        <v>36</v>
      </c>
    </row>
    <row r="68" spans="2:12">
      <c r="B68" s="1" t="s">
        <v>7</v>
      </c>
      <c r="D68" s="15">
        <f>VLOOKUP($D$65,$D$54:$H$61,3,TRUE)</f>
        <v>1759813.6590769228</v>
      </c>
      <c r="F68" s="18">
        <f>D68/SUM($D$68:$D$70)</f>
        <v>6.0000000000000012E-2</v>
      </c>
      <c r="L68" s="1" t="s">
        <v>30</v>
      </c>
    </row>
    <row r="69" spans="2:12">
      <c r="B69" s="1" t="s">
        <v>8</v>
      </c>
      <c r="D69" s="15">
        <f>VLOOKUP($D$65,$D$54:$H$61,4,TRUE)</f>
        <v>4692836.4242051272</v>
      </c>
      <c r="F69" s="18">
        <f t="shared" ref="F69:F70" si="11">D69/SUM($D$68:$D$70)</f>
        <v>0.16</v>
      </c>
      <c r="L69" s="1" t="s">
        <v>30</v>
      </c>
    </row>
    <row r="70" spans="2:12">
      <c r="B70" s="1" t="s">
        <v>9</v>
      </c>
      <c r="D70" s="15">
        <f>VLOOKUP($D$65,$D$54:$H$61,5,TRUE)</f>
        <v>22877577.567999993</v>
      </c>
      <c r="F70" s="18">
        <f t="shared" si="11"/>
        <v>0.78</v>
      </c>
      <c r="L70" s="1" t="s">
        <v>30</v>
      </c>
    </row>
    <row r="71" spans="2:12" ht="5.0999999999999996" customHeight="1"/>
    <row r="72" spans="2:12">
      <c r="B72" s="26" t="s">
        <v>31</v>
      </c>
      <c r="C72" s="26"/>
      <c r="D72" s="27">
        <f>SUBTOTAL(9,D68:D70)</f>
        <v>29330227.651282042</v>
      </c>
    </row>
    <row r="74" spans="2:12">
      <c r="B74" s="1" t="s">
        <v>29</v>
      </c>
      <c r="D74" s="15">
        <f>MAX(D9-D72,0)</f>
        <v>669772.34871795774</v>
      </c>
    </row>
    <row r="76" spans="2:12" ht="13.9">
      <c r="B76" s="31" t="s">
        <v>35</v>
      </c>
    </row>
    <row r="77" spans="2:12">
      <c r="B77" s="1" t="s">
        <v>7</v>
      </c>
      <c r="D77" s="15">
        <f>$D$74*F77</f>
        <v>40186.340923077471</v>
      </c>
      <c r="F77" s="18">
        <f>F68</f>
        <v>6.0000000000000012E-2</v>
      </c>
      <c r="L77" s="1" t="s">
        <v>41</v>
      </c>
    </row>
    <row r="78" spans="2:12">
      <c r="B78" s="1" t="s">
        <v>8</v>
      </c>
      <c r="D78" s="15">
        <f>$D$74*F78</f>
        <v>107163.57579487324</v>
      </c>
      <c r="F78" s="18">
        <f t="shared" ref="F78:F79" si="12">F69</f>
        <v>0.16</v>
      </c>
      <c r="L78" s="1" t="s">
        <v>41</v>
      </c>
    </row>
    <row r="79" spans="2:12">
      <c r="B79" s="1" t="s">
        <v>9</v>
      </c>
      <c r="D79" s="15">
        <f>$D$74*F79</f>
        <v>522422.43200000707</v>
      </c>
      <c r="F79" s="18">
        <f t="shared" si="12"/>
        <v>0.78</v>
      </c>
      <c r="L79" s="1" t="s">
        <v>41</v>
      </c>
    </row>
    <row r="80" spans="2:12" ht="5.0999999999999996" customHeight="1"/>
    <row r="81" spans="2:12">
      <c r="B81" s="26" t="s">
        <v>31</v>
      </c>
      <c r="C81" s="26"/>
      <c r="D81" s="27">
        <f>SUBTOTAL(9,D77:D79)</f>
        <v>669772.34871795774</v>
      </c>
    </row>
    <row r="82" spans="2:12" ht="5.0999999999999996" customHeight="1"/>
    <row r="83" spans="2:12">
      <c r="B83" s="21" t="s">
        <v>32</v>
      </c>
      <c r="C83" s="20"/>
      <c r="D83" s="20"/>
      <c r="E83" s="20"/>
      <c r="F83" s="20"/>
      <c r="G83" s="20"/>
      <c r="H83" s="20"/>
      <c r="I83" s="20"/>
      <c r="J83" s="20"/>
    </row>
    <row r="84" spans="2:12" ht="5.0999999999999996" customHeight="1"/>
    <row r="85" spans="2:12">
      <c r="B85" s="1" t="s">
        <v>7</v>
      </c>
      <c r="D85" s="15">
        <f>D68+D77</f>
        <v>1800000.0000000002</v>
      </c>
      <c r="F85" s="18">
        <f>D85/SUM($D$85:$D$87)</f>
        <v>6.0000000000000005E-2</v>
      </c>
    </row>
    <row r="86" spans="2:12">
      <c r="B86" s="1" t="s">
        <v>8</v>
      </c>
      <c r="D86" s="15">
        <f>D69+D78</f>
        <v>4800000</v>
      </c>
      <c r="F86" s="18">
        <f t="shared" ref="F86:F87" si="13">D86/SUM($D$85:$D$87)</f>
        <v>0.16</v>
      </c>
    </row>
    <row r="87" spans="2:12">
      <c r="B87" s="1" t="s">
        <v>9</v>
      </c>
      <c r="D87" s="15">
        <f>D70+D79</f>
        <v>23400000</v>
      </c>
      <c r="F87" s="18">
        <f t="shared" si="13"/>
        <v>0.78</v>
      </c>
    </row>
    <row r="88" spans="2:12" ht="5.0999999999999996" customHeight="1"/>
    <row r="89" spans="2:12">
      <c r="B89" s="26" t="s">
        <v>0</v>
      </c>
      <c r="C89" s="26"/>
      <c r="D89" s="27">
        <f>SUBTOTAL(9,D85:D87)</f>
        <v>30000000</v>
      </c>
      <c r="L89" s="1" t="s">
        <v>33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1C1A2-B954-480B-97CE-2CED05102333}">
  <sheetPr>
    <pageSetUpPr fitToPage="1"/>
  </sheetPr>
  <dimension ref="B1:T136"/>
  <sheetViews>
    <sheetView showGridLines="0" zoomScale="85" zoomScaleNormal="85" zoomScaleSheetLayoutView="85" workbookViewId="0"/>
  </sheetViews>
  <sheetFormatPr defaultColWidth="9.1328125" defaultRowHeight="14.25"/>
  <cols>
    <col min="1" max="1" width="1.73046875" style="39" customWidth="1"/>
    <col min="2" max="2" width="35.59765625" style="39" customWidth="1"/>
    <col min="3" max="3" width="10.73046875" style="39" customWidth="1"/>
    <col min="4" max="4" width="15.73046875" style="39" customWidth="1"/>
    <col min="5" max="5" width="1.73046875" style="39" customWidth="1"/>
    <col min="6" max="6" width="13.265625" style="39" customWidth="1"/>
    <col min="7" max="7" width="1.73046875" style="39" customWidth="1"/>
    <col min="8" max="18" width="13.265625" style="40" customWidth="1"/>
    <col min="19" max="19" width="1.73046875" style="39" customWidth="1"/>
    <col min="20" max="20" width="50.73046875" style="39" customWidth="1"/>
    <col min="21" max="16384" width="9.1328125" style="39"/>
  </cols>
  <sheetData>
    <row r="1" spans="2:20" ht="5.0999999999999996" customHeight="1"/>
    <row r="2" spans="2:20" ht="15.75">
      <c r="B2" s="119" t="s">
        <v>98</v>
      </c>
      <c r="C2" s="120"/>
      <c r="D2" s="120"/>
      <c r="E2" s="120"/>
      <c r="F2" s="120"/>
      <c r="G2" s="120"/>
      <c r="H2" s="121"/>
      <c r="I2" s="121"/>
      <c r="J2" s="121"/>
      <c r="K2" s="121"/>
      <c r="L2" s="121"/>
      <c r="M2" s="121"/>
      <c r="N2" s="121"/>
      <c r="O2" s="121"/>
      <c r="P2" s="121"/>
      <c r="Q2" s="121"/>
      <c r="R2" s="121"/>
      <c r="T2" s="121" t="s">
        <v>97</v>
      </c>
    </row>
    <row r="3" spans="2:20" ht="5.0999999999999996" customHeight="1"/>
    <row r="4" spans="2:20">
      <c r="B4" s="89" t="s">
        <v>93</v>
      </c>
      <c r="C4" s="89"/>
      <c r="D4" s="89"/>
      <c r="E4" s="89"/>
      <c r="F4" s="118" t="s">
        <v>96</v>
      </c>
      <c r="G4" s="118"/>
      <c r="H4" s="118" t="s">
        <v>95</v>
      </c>
    </row>
    <row r="5" spans="2:20">
      <c r="B5" s="62" t="s">
        <v>94</v>
      </c>
      <c r="C5" s="62"/>
      <c r="D5" s="62"/>
      <c r="E5" s="62"/>
      <c r="F5" s="109">
        <f>H5*F7</f>
        <v>0</v>
      </c>
      <c r="G5" s="109"/>
      <c r="H5" s="117">
        <v>0</v>
      </c>
      <c r="I5" s="111"/>
    </row>
    <row r="6" spans="2:20">
      <c r="B6" s="62" t="s">
        <v>74</v>
      </c>
      <c r="C6" s="62"/>
      <c r="D6" s="62"/>
      <c r="E6" s="62"/>
      <c r="F6" s="109">
        <f>H6*F7</f>
        <v>10000000</v>
      </c>
      <c r="G6" s="109"/>
      <c r="H6" s="116">
        <f>H7-H5</f>
        <v>1</v>
      </c>
      <c r="I6" s="111"/>
    </row>
    <row r="7" spans="2:20">
      <c r="B7" s="115" t="s">
        <v>93</v>
      </c>
      <c r="C7" s="115"/>
      <c r="D7" s="115"/>
      <c r="E7" s="115"/>
      <c r="F7" s="114">
        <v>10000000</v>
      </c>
      <c r="G7" s="113"/>
      <c r="H7" s="112">
        <v>1</v>
      </c>
      <c r="I7" s="111"/>
    </row>
    <row r="8" spans="2:20" s="62" customFormat="1" ht="5.0999999999999996" customHeight="1">
      <c r="C8" s="110"/>
      <c r="D8" s="109"/>
      <c r="E8" s="109"/>
      <c r="H8" s="83"/>
      <c r="I8" s="108"/>
      <c r="J8" s="86"/>
      <c r="K8" s="86"/>
      <c r="L8" s="86"/>
      <c r="M8" s="86"/>
      <c r="N8" s="86"/>
      <c r="O8" s="86"/>
      <c r="P8" s="86"/>
      <c r="Q8" s="86"/>
      <c r="R8" s="86"/>
    </row>
    <row r="9" spans="2:20">
      <c r="B9" s="107" t="s">
        <v>92</v>
      </c>
      <c r="C9" s="106"/>
      <c r="D9" s="106"/>
      <c r="E9" s="106"/>
      <c r="F9" s="106"/>
      <c r="G9" s="106"/>
      <c r="H9" s="106"/>
      <c r="I9" s="105"/>
      <c r="J9" s="91"/>
      <c r="K9" s="91"/>
      <c r="L9" s="91"/>
    </row>
    <row r="10" spans="2:20" ht="5.0999999999999996" customHeight="1">
      <c r="B10" s="102"/>
      <c r="C10" s="102"/>
      <c r="D10" s="102"/>
      <c r="E10" s="91"/>
      <c r="F10" s="102"/>
      <c r="G10" s="102"/>
      <c r="H10" s="102"/>
      <c r="I10" s="105"/>
      <c r="J10" s="91"/>
      <c r="K10" s="91"/>
      <c r="L10" s="102"/>
    </row>
    <row r="11" spans="2:20">
      <c r="B11" s="102"/>
      <c r="C11" s="101"/>
      <c r="D11" s="40"/>
      <c r="E11" s="104"/>
      <c r="F11" s="103" t="s">
        <v>91</v>
      </c>
      <c r="G11" s="103"/>
      <c r="H11" s="103"/>
      <c r="J11" s="39"/>
      <c r="K11" s="39"/>
    </row>
    <row r="12" spans="2:20">
      <c r="B12" s="102"/>
      <c r="D12" s="101" t="s">
        <v>90</v>
      </c>
      <c r="E12" s="62"/>
      <c r="F12" s="100" t="s">
        <v>74</v>
      </c>
      <c r="G12" s="40"/>
      <c r="H12" s="100" t="s">
        <v>46</v>
      </c>
      <c r="J12" s="100"/>
      <c r="K12" s="39"/>
    </row>
    <row r="13" spans="2:20">
      <c r="B13" s="98">
        <v>1</v>
      </c>
      <c r="D13" s="97">
        <v>0.08</v>
      </c>
      <c r="E13" s="92"/>
      <c r="F13" s="97">
        <v>1</v>
      </c>
      <c r="G13" s="96"/>
      <c r="H13" s="95">
        <f>1-F13</f>
        <v>0</v>
      </c>
      <c r="I13" s="61"/>
      <c r="J13" s="61"/>
      <c r="K13" s="61"/>
      <c r="L13" s="61"/>
      <c r="M13" s="61"/>
      <c r="N13" s="61"/>
      <c r="O13" s="61"/>
      <c r="P13" s="61"/>
      <c r="Q13" s="61"/>
      <c r="R13" s="61"/>
    </row>
    <row r="14" spans="2:20">
      <c r="B14" s="98">
        <f>+B13+1</f>
        <v>2</v>
      </c>
      <c r="D14" s="97">
        <v>0.125</v>
      </c>
      <c r="E14" s="92"/>
      <c r="F14" s="97">
        <v>0.85</v>
      </c>
      <c r="G14" s="96"/>
      <c r="H14" s="95">
        <f>1-F14</f>
        <v>0.15000000000000002</v>
      </c>
      <c r="I14" s="99"/>
      <c r="J14" s="99"/>
      <c r="K14" s="99"/>
      <c r="L14" s="99"/>
      <c r="M14" s="99"/>
      <c r="N14" s="99"/>
      <c r="O14" s="99"/>
      <c r="P14" s="99"/>
      <c r="Q14" s="99"/>
      <c r="R14" s="99"/>
      <c r="T14" s="39" t="s">
        <v>89</v>
      </c>
    </row>
    <row r="15" spans="2:20">
      <c r="B15" s="98">
        <f>+B14+1</f>
        <v>3</v>
      </c>
      <c r="D15" s="97">
        <v>0.15</v>
      </c>
      <c r="E15" s="92"/>
      <c r="F15" s="97">
        <v>0.75</v>
      </c>
      <c r="G15" s="96"/>
      <c r="H15" s="95">
        <f>1-F15</f>
        <v>0.25</v>
      </c>
      <c r="J15" s="90"/>
      <c r="K15" s="39"/>
      <c r="O15" s="86"/>
    </row>
    <row r="16" spans="2:20">
      <c r="B16" s="98">
        <f>+B15+1</f>
        <v>4</v>
      </c>
      <c r="D16" s="97">
        <v>0.17499999999999999</v>
      </c>
      <c r="E16" s="92"/>
      <c r="F16" s="97">
        <v>0.6</v>
      </c>
      <c r="G16" s="96"/>
      <c r="H16" s="95">
        <f>1-F16</f>
        <v>0.4</v>
      </c>
      <c r="J16" s="90"/>
      <c r="K16" s="39"/>
      <c r="O16" s="86"/>
    </row>
    <row r="17" spans="2:18">
      <c r="B17" s="98">
        <f>+B16+1</f>
        <v>5</v>
      </c>
      <c r="D17" s="97">
        <v>0.2</v>
      </c>
      <c r="E17" s="92"/>
      <c r="F17" s="97">
        <v>0.5</v>
      </c>
      <c r="G17" s="96"/>
      <c r="H17" s="95">
        <f>1-F17</f>
        <v>0.5</v>
      </c>
      <c r="J17" s="90"/>
      <c r="K17" s="39"/>
      <c r="O17" s="86"/>
    </row>
    <row r="18" spans="2:18" s="62" customFormat="1" ht="5.0999999999999996" customHeight="1">
      <c r="B18" s="94"/>
      <c r="C18" s="93"/>
      <c r="D18" s="92"/>
      <c r="E18" s="92"/>
      <c r="F18" s="91"/>
      <c r="G18" s="91"/>
      <c r="H18" s="92"/>
      <c r="I18" s="92"/>
      <c r="J18" s="90"/>
      <c r="K18" s="91"/>
      <c r="L18" s="90"/>
      <c r="M18" s="86"/>
      <c r="N18" s="86"/>
      <c r="O18" s="86"/>
      <c r="P18" s="86"/>
      <c r="Q18" s="86"/>
      <c r="R18" s="86"/>
    </row>
    <row r="19" spans="2:18">
      <c r="B19" s="89" t="s">
        <v>87</v>
      </c>
      <c r="C19" s="88"/>
      <c r="D19" s="88"/>
      <c r="E19" s="88"/>
      <c r="F19" s="87"/>
      <c r="G19" s="87"/>
      <c r="H19" s="87"/>
      <c r="I19" s="87"/>
      <c r="J19" s="87"/>
      <c r="K19" s="87"/>
      <c r="L19" s="87"/>
      <c r="M19" s="87"/>
      <c r="N19" s="87"/>
      <c r="O19" s="87"/>
      <c r="P19" s="87"/>
      <c r="Q19" s="87"/>
      <c r="R19" s="87"/>
    </row>
    <row r="20" spans="2:18" s="62" customFormat="1">
      <c r="B20" s="62" t="s">
        <v>88</v>
      </c>
      <c r="F20" s="86"/>
      <c r="G20" s="86"/>
      <c r="H20" s="85">
        <v>0</v>
      </c>
      <c r="I20" s="85">
        <f t="shared" ref="I20:R20" si="0">H20+1</f>
        <v>1</v>
      </c>
      <c r="J20" s="85">
        <f t="shared" si="0"/>
        <v>2</v>
      </c>
      <c r="K20" s="85">
        <f t="shared" si="0"/>
        <v>3</v>
      </c>
      <c r="L20" s="85">
        <f t="shared" si="0"/>
        <v>4</v>
      </c>
      <c r="M20" s="85">
        <f t="shared" si="0"/>
        <v>5</v>
      </c>
      <c r="N20" s="85">
        <f t="shared" si="0"/>
        <v>6</v>
      </c>
      <c r="O20" s="85">
        <f t="shared" si="0"/>
        <v>7</v>
      </c>
      <c r="P20" s="85">
        <f t="shared" si="0"/>
        <v>8</v>
      </c>
      <c r="Q20" s="85">
        <f t="shared" si="0"/>
        <v>9</v>
      </c>
      <c r="R20" s="85">
        <f t="shared" si="0"/>
        <v>10</v>
      </c>
    </row>
    <row r="21" spans="2:18">
      <c r="B21" s="62" t="s">
        <v>37</v>
      </c>
      <c r="C21" s="62"/>
      <c r="D21" s="62"/>
      <c r="E21" s="62"/>
      <c r="F21" s="83"/>
      <c r="G21" s="83"/>
      <c r="H21" s="84">
        <v>43100</v>
      </c>
      <c r="I21" s="81">
        <f t="shared" ref="I21:R21" si="1">DATE(YEAR(H21)+1,MONTH(H21),DAY(H21))</f>
        <v>43465</v>
      </c>
      <c r="J21" s="81">
        <f t="shared" si="1"/>
        <v>43830</v>
      </c>
      <c r="K21" s="81">
        <f t="shared" si="1"/>
        <v>44196</v>
      </c>
      <c r="L21" s="81">
        <f t="shared" si="1"/>
        <v>44561</v>
      </c>
      <c r="M21" s="81">
        <f t="shared" si="1"/>
        <v>44926</v>
      </c>
      <c r="N21" s="81">
        <f t="shared" si="1"/>
        <v>45291</v>
      </c>
      <c r="O21" s="81">
        <f t="shared" si="1"/>
        <v>45657</v>
      </c>
      <c r="P21" s="81">
        <f t="shared" si="1"/>
        <v>46022</v>
      </c>
      <c r="Q21" s="81">
        <f t="shared" si="1"/>
        <v>46387</v>
      </c>
      <c r="R21" s="81">
        <f t="shared" si="1"/>
        <v>46752</v>
      </c>
    </row>
    <row r="22" spans="2:18" s="62" customFormat="1" ht="5.0999999999999996" customHeight="1">
      <c r="F22" s="83"/>
      <c r="G22" s="83"/>
      <c r="H22" s="82"/>
      <c r="I22" s="81"/>
      <c r="J22" s="81"/>
      <c r="K22" s="81"/>
      <c r="L22" s="81"/>
      <c r="M22" s="81"/>
      <c r="N22" s="81"/>
      <c r="O22" s="81"/>
      <c r="P22" s="81"/>
      <c r="Q22" s="81"/>
      <c r="R22" s="81"/>
    </row>
    <row r="23" spans="2:18">
      <c r="B23" s="62" t="s">
        <v>87</v>
      </c>
      <c r="C23" s="62"/>
      <c r="D23" s="62"/>
      <c r="E23" s="62"/>
      <c r="F23" s="62"/>
      <c r="G23" s="62"/>
      <c r="H23" s="80">
        <f>-F7</f>
        <v>-10000000</v>
      </c>
      <c r="I23" s="80">
        <v>500000</v>
      </c>
      <c r="J23" s="80">
        <v>500000</v>
      </c>
      <c r="K23" s="80">
        <v>750000</v>
      </c>
      <c r="L23" s="80">
        <v>750000</v>
      </c>
      <c r="M23" s="80">
        <v>1000000</v>
      </c>
      <c r="N23" s="80">
        <v>25000000</v>
      </c>
      <c r="O23" s="80">
        <v>0</v>
      </c>
      <c r="P23" s="80">
        <v>0</v>
      </c>
      <c r="Q23" s="80">
        <v>0</v>
      </c>
      <c r="R23" s="80">
        <v>0</v>
      </c>
    </row>
    <row r="24" spans="2:18">
      <c r="B24" s="62" t="s">
        <v>63</v>
      </c>
      <c r="C24" s="62"/>
      <c r="D24" s="62"/>
      <c r="E24" s="62"/>
      <c r="F24" s="62"/>
      <c r="G24" s="62"/>
      <c r="H24" s="79">
        <f>XIRR(H23:R23,H21:R21)</f>
        <v>0.2071834623813629</v>
      </c>
      <c r="I24" s="78"/>
      <c r="J24" s="78"/>
      <c r="K24" s="78"/>
      <c r="L24" s="78"/>
      <c r="M24" s="78"/>
      <c r="N24" s="78"/>
      <c r="O24" s="78"/>
      <c r="P24" s="78"/>
      <c r="Q24" s="78"/>
      <c r="R24" s="78"/>
    </row>
    <row r="25" spans="2:18" ht="5.0999999999999996" customHeight="1">
      <c r="H25" s="77"/>
    </row>
    <row r="26" spans="2:18">
      <c r="B26" s="122" t="s">
        <v>86</v>
      </c>
      <c r="C26" s="123">
        <f>D13</f>
        <v>0.08</v>
      </c>
      <c r="D26" s="124"/>
      <c r="E26" s="124"/>
      <c r="F26" s="124"/>
      <c r="G26" s="124"/>
      <c r="H26" s="125"/>
      <c r="I26" s="125"/>
      <c r="J26" s="125"/>
      <c r="K26" s="125"/>
      <c r="L26" s="125"/>
      <c r="M26" s="125"/>
      <c r="N26" s="125"/>
      <c r="O26" s="125"/>
      <c r="P26" s="125"/>
      <c r="Q26" s="125"/>
      <c r="R26" s="125"/>
    </row>
    <row r="27" spans="2:18" s="62" customFormat="1" ht="5.0999999999999996" customHeight="1">
      <c r="B27" s="76"/>
      <c r="C27" s="71"/>
      <c r="D27" s="70"/>
      <c r="E27" s="70"/>
      <c r="F27" s="70"/>
      <c r="G27" s="70"/>
      <c r="H27" s="69"/>
      <c r="I27" s="69"/>
      <c r="J27" s="69"/>
      <c r="K27" s="69"/>
      <c r="L27" s="69"/>
      <c r="M27" s="69"/>
      <c r="N27" s="69"/>
      <c r="O27" s="69"/>
      <c r="P27" s="69"/>
      <c r="Q27" s="69"/>
      <c r="R27" s="69"/>
    </row>
    <row r="28" spans="2:18">
      <c r="B28" s="43" t="s">
        <v>79</v>
      </c>
      <c r="C28" s="43"/>
      <c r="D28" s="43"/>
      <c r="E28" s="43"/>
      <c r="F28" s="43"/>
      <c r="G28" s="43"/>
      <c r="H28" s="43"/>
      <c r="I28" s="53">
        <f t="shared" ref="I28:R28" si="2">H33</f>
        <v>10000000</v>
      </c>
      <c r="J28" s="53">
        <f t="shared" si="2"/>
        <v>10300000</v>
      </c>
      <c r="K28" s="53">
        <f t="shared" si="2"/>
        <v>10624000</v>
      </c>
      <c r="L28" s="53">
        <f t="shared" si="2"/>
        <v>10726248.547945205</v>
      </c>
      <c r="M28" s="53">
        <f t="shared" si="2"/>
        <v>10834348.431780823</v>
      </c>
      <c r="N28" s="53">
        <f t="shared" si="2"/>
        <v>10701096.306323288</v>
      </c>
      <c r="O28" s="53">
        <f t="shared" si="2"/>
        <v>0</v>
      </c>
      <c r="P28" s="53">
        <f t="shared" si="2"/>
        <v>0</v>
      </c>
      <c r="Q28" s="53">
        <f t="shared" si="2"/>
        <v>0</v>
      </c>
      <c r="R28" s="53">
        <f t="shared" si="2"/>
        <v>0</v>
      </c>
    </row>
    <row r="29" spans="2:18">
      <c r="B29" s="68" t="s">
        <v>55</v>
      </c>
      <c r="C29" s="43"/>
      <c r="D29" s="43"/>
      <c r="E29" s="43"/>
      <c r="F29" s="43"/>
      <c r="G29" s="43"/>
      <c r="H29" s="43"/>
      <c r="I29" s="53">
        <f t="shared" ref="I29:R29" si="3">I28*($C26/365)*(I$21-H$21)</f>
        <v>800000</v>
      </c>
      <c r="J29" s="53">
        <f t="shared" si="3"/>
        <v>824000</v>
      </c>
      <c r="K29" s="53">
        <f t="shared" si="3"/>
        <v>852248.54794520559</v>
      </c>
      <c r="L29" s="53">
        <f t="shared" si="3"/>
        <v>858099.88383561652</v>
      </c>
      <c r="M29" s="53">
        <f t="shared" si="3"/>
        <v>866747.87454246578</v>
      </c>
      <c r="N29" s="53">
        <f t="shared" si="3"/>
        <v>856087.70450586313</v>
      </c>
      <c r="O29" s="53">
        <f t="shared" si="3"/>
        <v>0</v>
      </c>
      <c r="P29" s="53">
        <f t="shared" si="3"/>
        <v>0</v>
      </c>
      <c r="Q29" s="53">
        <f t="shared" si="3"/>
        <v>0</v>
      </c>
      <c r="R29" s="53">
        <f t="shared" si="3"/>
        <v>0</v>
      </c>
    </row>
    <row r="30" spans="2:18">
      <c r="B30" s="68" t="s">
        <v>78</v>
      </c>
      <c r="C30" s="43"/>
      <c r="D30" s="43"/>
      <c r="E30" s="43"/>
      <c r="F30" s="43"/>
      <c r="G30" s="43"/>
      <c r="H30" s="43"/>
      <c r="I30" s="53">
        <f t="shared" ref="I30:R30" si="4">-MIN(0,I$23*$H$6)</f>
        <v>0</v>
      </c>
      <c r="J30" s="53">
        <f t="shared" si="4"/>
        <v>0</v>
      </c>
      <c r="K30" s="53">
        <f t="shared" si="4"/>
        <v>0</v>
      </c>
      <c r="L30" s="53">
        <f t="shared" si="4"/>
        <v>0</v>
      </c>
      <c r="M30" s="53">
        <f t="shared" si="4"/>
        <v>0</v>
      </c>
      <c r="N30" s="53">
        <f t="shared" si="4"/>
        <v>0</v>
      </c>
      <c r="O30" s="53">
        <f t="shared" si="4"/>
        <v>0</v>
      </c>
      <c r="P30" s="53">
        <f t="shared" si="4"/>
        <v>0</v>
      </c>
      <c r="Q30" s="53">
        <f t="shared" si="4"/>
        <v>0</v>
      </c>
      <c r="R30" s="53">
        <f t="shared" si="4"/>
        <v>0</v>
      </c>
    </row>
    <row r="31" spans="2:18">
      <c r="B31" s="68" t="s">
        <v>85</v>
      </c>
      <c r="C31" s="43"/>
      <c r="D31" s="43"/>
      <c r="E31" s="43"/>
      <c r="F31" s="43"/>
      <c r="G31" s="43"/>
      <c r="H31" s="43"/>
      <c r="I31" s="53">
        <f t="shared" ref="I31:R31" si="5">-MIN(0,I$23*$H$5)</f>
        <v>0</v>
      </c>
      <c r="J31" s="53">
        <f t="shared" si="5"/>
        <v>0</v>
      </c>
      <c r="K31" s="53">
        <f t="shared" si="5"/>
        <v>0</v>
      </c>
      <c r="L31" s="53">
        <f t="shared" si="5"/>
        <v>0</v>
      </c>
      <c r="M31" s="53">
        <f t="shared" si="5"/>
        <v>0</v>
      </c>
      <c r="N31" s="53">
        <f t="shared" si="5"/>
        <v>0</v>
      </c>
      <c r="O31" s="53">
        <f t="shared" si="5"/>
        <v>0</v>
      </c>
      <c r="P31" s="53">
        <f t="shared" si="5"/>
        <v>0</v>
      </c>
      <c r="Q31" s="53">
        <f t="shared" si="5"/>
        <v>0</v>
      </c>
      <c r="R31" s="53">
        <f t="shared" si="5"/>
        <v>0</v>
      </c>
    </row>
    <row r="32" spans="2:18">
      <c r="B32" s="68" t="s">
        <v>76</v>
      </c>
      <c r="C32" s="43"/>
      <c r="D32" s="43"/>
      <c r="E32" s="43"/>
      <c r="F32" s="43"/>
      <c r="G32" s="43"/>
      <c r="H32" s="43"/>
      <c r="I32" s="53">
        <f t="shared" ref="I32:R32" si="6">MIN(I28+I29,MAX(I23,0)*$F$13)</f>
        <v>500000</v>
      </c>
      <c r="J32" s="53">
        <f t="shared" si="6"/>
        <v>500000</v>
      </c>
      <c r="K32" s="53">
        <f t="shared" si="6"/>
        <v>750000</v>
      </c>
      <c r="L32" s="53">
        <f t="shared" si="6"/>
        <v>750000</v>
      </c>
      <c r="M32" s="53">
        <f t="shared" si="6"/>
        <v>1000000</v>
      </c>
      <c r="N32" s="53">
        <f t="shared" si="6"/>
        <v>11557184.010829151</v>
      </c>
      <c r="O32" s="53">
        <f t="shared" si="6"/>
        <v>0</v>
      </c>
      <c r="P32" s="53">
        <f t="shared" si="6"/>
        <v>0</v>
      </c>
      <c r="Q32" s="53">
        <f t="shared" si="6"/>
        <v>0</v>
      </c>
      <c r="R32" s="53">
        <f t="shared" si="6"/>
        <v>0</v>
      </c>
    </row>
    <row r="33" spans="2:18">
      <c r="B33" s="43" t="s">
        <v>75</v>
      </c>
      <c r="C33" s="43"/>
      <c r="D33" s="43"/>
      <c r="E33" s="43"/>
      <c r="F33" s="43"/>
      <c r="G33" s="43"/>
      <c r="H33" s="53">
        <f>$F$6</f>
        <v>10000000</v>
      </c>
      <c r="I33" s="53">
        <f t="shared" ref="I33:R33" si="7">I28+I29+I30-I32</f>
        <v>10300000</v>
      </c>
      <c r="J33" s="53">
        <f t="shared" si="7"/>
        <v>10624000</v>
      </c>
      <c r="K33" s="53">
        <f t="shared" si="7"/>
        <v>10726248.547945205</v>
      </c>
      <c r="L33" s="53">
        <f t="shared" si="7"/>
        <v>10834348.431780823</v>
      </c>
      <c r="M33" s="53">
        <f t="shared" si="7"/>
        <v>10701096.306323288</v>
      </c>
      <c r="N33" s="53">
        <f t="shared" si="7"/>
        <v>0</v>
      </c>
      <c r="O33" s="53">
        <f t="shared" si="7"/>
        <v>0</v>
      </c>
      <c r="P33" s="53">
        <f t="shared" si="7"/>
        <v>0</v>
      </c>
      <c r="Q33" s="53">
        <f t="shared" si="7"/>
        <v>0</v>
      </c>
      <c r="R33" s="53">
        <f t="shared" si="7"/>
        <v>0</v>
      </c>
    </row>
    <row r="34" spans="2:18" s="62" customFormat="1" ht="5.0999999999999996" customHeight="1">
      <c r="H34" s="61"/>
      <c r="I34" s="61"/>
      <c r="J34" s="61"/>
      <c r="K34" s="61"/>
      <c r="L34" s="61"/>
      <c r="M34" s="61"/>
      <c r="N34" s="61"/>
      <c r="O34" s="61"/>
      <c r="P34" s="61"/>
      <c r="Q34" s="61"/>
      <c r="R34" s="61"/>
    </row>
    <row r="35" spans="2:18" s="62" customFormat="1" ht="15" customHeight="1">
      <c r="B35" s="55" t="s">
        <v>65</v>
      </c>
      <c r="C35" s="43"/>
      <c r="D35" s="43"/>
      <c r="E35" s="43"/>
      <c r="F35" s="43"/>
      <c r="G35" s="43"/>
      <c r="H35" s="53"/>
      <c r="I35" s="53"/>
      <c r="J35" s="53"/>
      <c r="K35" s="53"/>
      <c r="L35" s="53"/>
      <c r="M35" s="53"/>
      <c r="N35" s="53"/>
      <c r="O35" s="53"/>
      <c r="P35" s="53"/>
      <c r="Q35" s="53"/>
      <c r="R35" s="53"/>
    </row>
    <row r="36" spans="2:18">
      <c r="B36" s="43" t="s">
        <v>74</v>
      </c>
      <c r="C36" s="43"/>
      <c r="D36" s="43"/>
      <c r="E36" s="43"/>
      <c r="F36" s="43"/>
      <c r="G36" s="43"/>
      <c r="H36" s="53"/>
      <c r="I36" s="53">
        <f t="shared" ref="I36:R36" si="8">I32</f>
        <v>500000</v>
      </c>
      <c r="J36" s="53">
        <f t="shared" si="8"/>
        <v>500000</v>
      </c>
      <c r="K36" s="53">
        <f t="shared" si="8"/>
        <v>750000</v>
      </c>
      <c r="L36" s="53">
        <f t="shared" si="8"/>
        <v>750000</v>
      </c>
      <c r="M36" s="53">
        <f t="shared" si="8"/>
        <v>1000000</v>
      </c>
      <c r="N36" s="53">
        <f t="shared" si="8"/>
        <v>11557184.010829151</v>
      </c>
      <c r="O36" s="53">
        <f t="shared" si="8"/>
        <v>0</v>
      </c>
      <c r="P36" s="53">
        <f t="shared" si="8"/>
        <v>0</v>
      </c>
      <c r="Q36" s="53">
        <f t="shared" si="8"/>
        <v>0</v>
      </c>
      <c r="R36" s="53">
        <f t="shared" si="8"/>
        <v>0</v>
      </c>
    </row>
    <row r="37" spans="2:18">
      <c r="B37" s="43" t="s">
        <v>46</v>
      </c>
      <c r="C37" s="43"/>
      <c r="D37" s="43"/>
      <c r="E37" s="43"/>
      <c r="F37" s="43"/>
      <c r="G37" s="43"/>
      <c r="H37" s="53"/>
      <c r="I37" s="53">
        <f t="shared" ref="I37:R37" si="9">I36/$F$13*$H$13</f>
        <v>0</v>
      </c>
      <c r="J37" s="53">
        <f t="shared" si="9"/>
        <v>0</v>
      </c>
      <c r="K37" s="53">
        <f t="shared" si="9"/>
        <v>0</v>
      </c>
      <c r="L37" s="53">
        <f t="shared" si="9"/>
        <v>0</v>
      </c>
      <c r="M37" s="53">
        <f t="shared" si="9"/>
        <v>0</v>
      </c>
      <c r="N37" s="53">
        <f t="shared" si="9"/>
        <v>0</v>
      </c>
      <c r="O37" s="53">
        <f t="shared" si="9"/>
        <v>0</v>
      </c>
      <c r="P37" s="53">
        <f t="shared" si="9"/>
        <v>0</v>
      </c>
      <c r="Q37" s="53">
        <f t="shared" si="9"/>
        <v>0</v>
      </c>
      <c r="R37" s="53">
        <f t="shared" si="9"/>
        <v>0</v>
      </c>
    </row>
    <row r="38" spans="2:18">
      <c r="B38" s="51" t="s">
        <v>73</v>
      </c>
      <c r="C38" s="51"/>
      <c r="D38" s="51"/>
      <c r="E38" s="51"/>
      <c r="F38" s="51"/>
      <c r="G38" s="51"/>
      <c r="H38" s="63"/>
      <c r="I38" s="63">
        <f t="shared" ref="I38:R38" si="10">SUM(I36:I37)</f>
        <v>500000</v>
      </c>
      <c r="J38" s="63">
        <f t="shared" si="10"/>
        <v>500000</v>
      </c>
      <c r="K38" s="63">
        <f t="shared" si="10"/>
        <v>750000</v>
      </c>
      <c r="L38" s="63">
        <f t="shared" si="10"/>
        <v>750000</v>
      </c>
      <c r="M38" s="63">
        <f t="shared" si="10"/>
        <v>1000000</v>
      </c>
      <c r="N38" s="63">
        <f t="shared" si="10"/>
        <v>11557184.010829151</v>
      </c>
      <c r="O38" s="63">
        <f t="shared" si="10"/>
        <v>0</v>
      </c>
      <c r="P38" s="63">
        <f t="shared" si="10"/>
        <v>0</v>
      </c>
      <c r="Q38" s="63">
        <f t="shared" si="10"/>
        <v>0</v>
      </c>
      <c r="R38" s="63">
        <f t="shared" si="10"/>
        <v>0</v>
      </c>
    </row>
    <row r="39" spans="2:18" s="62" customFormat="1" ht="5.0999999999999996" customHeight="1">
      <c r="H39" s="61"/>
      <c r="I39" s="61"/>
      <c r="J39" s="61"/>
      <c r="K39" s="61"/>
      <c r="L39" s="61"/>
      <c r="M39" s="61"/>
      <c r="N39" s="61"/>
      <c r="O39" s="61"/>
      <c r="P39" s="61"/>
      <c r="Q39" s="61"/>
      <c r="R39" s="61"/>
    </row>
    <row r="40" spans="2:18" s="75" customFormat="1">
      <c r="B40" s="55" t="s">
        <v>72</v>
      </c>
      <c r="C40" s="55"/>
      <c r="D40" s="55"/>
      <c r="E40" s="55"/>
      <c r="F40" s="55"/>
      <c r="G40" s="55"/>
      <c r="H40" s="60"/>
      <c r="I40" s="60">
        <f t="shared" ref="I40:R40" si="11">MAX(I23-I38,0)</f>
        <v>0</v>
      </c>
      <c r="J40" s="60">
        <f t="shared" si="11"/>
        <v>0</v>
      </c>
      <c r="K40" s="60">
        <f t="shared" si="11"/>
        <v>0</v>
      </c>
      <c r="L40" s="60">
        <f t="shared" si="11"/>
        <v>0</v>
      </c>
      <c r="M40" s="60">
        <f t="shared" si="11"/>
        <v>0</v>
      </c>
      <c r="N40" s="60">
        <f t="shared" si="11"/>
        <v>13442815.989170849</v>
      </c>
      <c r="O40" s="60">
        <f t="shared" si="11"/>
        <v>0</v>
      </c>
      <c r="P40" s="60">
        <f t="shared" si="11"/>
        <v>0</v>
      </c>
      <c r="Q40" s="60">
        <f t="shared" si="11"/>
        <v>0</v>
      </c>
      <c r="R40" s="60">
        <f t="shared" si="11"/>
        <v>0</v>
      </c>
    </row>
    <row r="41" spans="2:18" ht="5.0999999999999996" customHeight="1"/>
    <row r="42" spans="2:18">
      <c r="B42" s="134" t="s">
        <v>71</v>
      </c>
      <c r="C42" s="135">
        <f>XIRR(H42:R42,H21:R21)</f>
        <v>7.9998514056205797E-2</v>
      </c>
      <c r="D42" s="134"/>
      <c r="E42" s="134"/>
      <c r="F42" s="134"/>
      <c r="G42" s="134"/>
      <c r="H42" s="136">
        <f>-H33</f>
        <v>-10000000</v>
      </c>
      <c r="I42" s="136">
        <f t="shared" ref="I42:R42" si="12">I32</f>
        <v>500000</v>
      </c>
      <c r="J42" s="136">
        <f t="shared" si="12"/>
        <v>500000</v>
      </c>
      <c r="K42" s="136">
        <f t="shared" si="12"/>
        <v>750000</v>
      </c>
      <c r="L42" s="136">
        <f t="shared" si="12"/>
        <v>750000</v>
      </c>
      <c r="M42" s="136">
        <f t="shared" si="12"/>
        <v>1000000</v>
      </c>
      <c r="N42" s="136">
        <f t="shared" si="12"/>
        <v>11557184.010829151</v>
      </c>
      <c r="O42" s="136">
        <f t="shared" si="12"/>
        <v>0</v>
      </c>
      <c r="P42" s="136">
        <f t="shared" si="12"/>
        <v>0</v>
      </c>
      <c r="Q42" s="136">
        <f t="shared" si="12"/>
        <v>0</v>
      </c>
      <c r="R42" s="136">
        <f t="shared" si="12"/>
        <v>0</v>
      </c>
    </row>
    <row r="43" spans="2:18" ht="5.0999999999999996" customHeight="1"/>
    <row r="44" spans="2:18">
      <c r="B44" s="122" t="s">
        <v>84</v>
      </c>
      <c r="C44" s="126">
        <f>D14</f>
        <v>0.125</v>
      </c>
      <c r="D44" s="124"/>
      <c r="E44" s="124"/>
      <c r="F44" s="124"/>
      <c r="G44" s="124"/>
      <c r="H44" s="125"/>
      <c r="I44" s="125"/>
      <c r="J44" s="125"/>
      <c r="K44" s="125"/>
      <c r="L44" s="125"/>
      <c r="M44" s="125"/>
      <c r="N44" s="125"/>
      <c r="O44" s="125"/>
      <c r="P44" s="125"/>
      <c r="Q44" s="125"/>
      <c r="R44" s="125"/>
    </row>
    <row r="45" spans="2:18" s="62" customFormat="1" ht="5.0999999999999996" customHeight="1">
      <c r="B45" s="72"/>
      <c r="C45" s="71"/>
      <c r="D45" s="70"/>
      <c r="E45" s="70"/>
      <c r="F45" s="70"/>
      <c r="G45" s="70"/>
      <c r="H45" s="69"/>
      <c r="I45" s="69"/>
      <c r="J45" s="69"/>
      <c r="K45" s="69"/>
      <c r="L45" s="69"/>
      <c r="M45" s="69"/>
      <c r="N45" s="69"/>
      <c r="O45" s="69"/>
      <c r="P45" s="69"/>
      <c r="Q45" s="69"/>
      <c r="R45" s="69"/>
    </row>
    <row r="46" spans="2:18">
      <c r="B46" s="43" t="s">
        <v>79</v>
      </c>
      <c r="C46" s="43"/>
      <c r="D46" s="43"/>
      <c r="E46" s="43"/>
      <c r="F46" s="43"/>
      <c r="G46" s="43"/>
      <c r="H46" s="53"/>
      <c r="I46" s="53">
        <f t="shared" ref="I46:R46" si="13">H51</f>
        <v>10000000</v>
      </c>
      <c r="J46" s="53">
        <f t="shared" si="13"/>
        <v>10750000</v>
      </c>
      <c r="K46" s="53">
        <f t="shared" si="13"/>
        <v>11593750</v>
      </c>
      <c r="L46" s="53">
        <f t="shared" si="13"/>
        <v>12296939.212328767</v>
      </c>
      <c r="M46" s="53">
        <f t="shared" si="13"/>
        <v>13084056.613869863</v>
      </c>
      <c r="N46" s="53">
        <f t="shared" si="13"/>
        <v>13719563.690603595</v>
      </c>
      <c r="O46" s="53">
        <f t="shared" si="13"/>
        <v>0</v>
      </c>
      <c r="P46" s="53">
        <f t="shared" si="13"/>
        <v>0</v>
      </c>
      <c r="Q46" s="53">
        <f t="shared" si="13"/>
        <v>0</v>
      </c>
      <c r="R46" s="53">
        <f t="shared" si="13"/>
        <v>0</v>
      </c>
    </row>
    <row r="47" spans="2:18">
      <c r="B47" s="68" t="str">
        <f>B44&amp;" Return"</f>
        <v>Hurdle 2 Return</v>
      </c>
      <c r="C47" s="43"/>
      <c r="D47" s="43"/>
      <c r="E47" s="43"/>
      <c r="F47" s="43"/>
      <c r="G47" s="43"/>
      <c r="H47" s="53"/>
      <c r="I47" s="53">
        <f t="shared" ref="I47:R47" si="14">I46*($C44/365)*(I$21-H$21)</f>
        <v>1250000</v>
      </c>
      <c r="J47" s="53">
        <f t="shared" si="14"/>
        <v>1343750</v>
      </c>
      <c r="K47" s="53">
        <f t="shared" si="14"/>
        <v>1453189.2123287672</v>
      </c>
      <c r="L47" s="53">
        <f t="shared" si="14"/>
        <v>1537117.4015410959</v>
      </c>
      <c r="M47" s="53">
        <f t="shared" si="14"/>
        <v>1635507.0767337328</v>
      </c>
      <c r="N47" s="53">
        <f t="shared" si="14"/>
        <v>1714945.4613254494</v>
      </c>
      <c r="O47" s="53">
        <f t="shared" si="14"/>
        <v>0</v>
      </c>
      <c r="P47" s="53">
        <f t="shared" si="14"/>
        <v>0</v>
      </c>
      <c r="Q47" s="53">
        <f t="shared" si="14"/>
        <v>0</v>
      </c>
      <c r="R47" s="53">
        <f t="shared" si="14"/>
        <v>0</v>
      </c>
    </row>
    <row r="48" spans="2:18">
      <c r="B48" s="68" t="s">
        <v>78</v>
      </c>
      <c r="C48" s="43"/>
      <c r="D48" s="43"/>
      <c r="E48" s="43"/>
      <c r="F48" s="43"/>
      <c r="G48" s="43"/>
      <c r="H48" s="53"/>
      <c r="I48" s="53">
        <f t="shared" ref="I48:R48" si="15">-MIN(0,I$23*$H$6)</f>
        <v>0</v>
      </c>
      <c r="J48" s="53">
        <f t="shared" si="15"/>
        <v>0</v>
      </c>
      <c r="K48" s="53">
        <f t="shared" si="15"/>
        <v>0</v>
      </c>
      <c r="L48" s="53">
        <f t="shared" si="15"/>
        <v>0</v>
      </c>
      <c r="M48" s="53">
        <f t="shared" si="15"/>
        <v>0</v>
      </c>
      <c r="N48" s="53">
        <f t="shared" si="15"/>
        <v>0</v>
      </c>
      <c r="O48" s="53">
        <f t="shared" si="15"/>
        <v>0</v>
      </c>
      <c r="P48" s="53">
        <f t="shared" si="15"/>
        <v>0</v>
      </c>
      <c r="Q48" s="53">
        <f t="shared" si="15"/>
        <v>0</v>
      </c>
      <c r="R48" s="53">
        <f t="shared" si="15"/>
        <v>0</v>
      </c>
    </row>
    <row r="49" spans="2:20">
      <c r="B49" s="68" t="s">
        <v>77</v>
      </c>
      <c r="C49" s="43"/>
      <c r="D49" s="43"/>
      <c r="E49" s="43"/>
      <c r="F49" s="43"/>
      <c r="G49" s="43"/>
      <c r="H49" s="53"/>
      <c r="I49" s="53">
        <f t="shared" ref="I49:R49" si="16">I36</f>
        <v>500000</v>
      </c>
      <c r="J49" s="53">
        <f t="shared" si="16"/>
        <v>500000</v>
      </c>
      <c r="K49" s="53">
        <f t="shared" si="16"/>
        <v>750000</v>
      </c>
      <c r="L49" s="53">
        <f t="shared" si="16"/>
        <v>750000</v>
      </c>
      <c r="M49" s="53">
        <f t="shared" si="16"/>
        <v>1000000</v>
      </c>
      <c r="N49" s="53">
        <f t="shared" si="16"/>
        <v>11557184.010829151</v>
      </c>
      <c r="O49" s="53">
        <f t="shared" si="16"/>
        <v>0</v>
      </c>
      <c r="P49" s="53">
        <f t="shared" si="16"/>
        <v>0</v>
      </c>
      <c r="Q49" s="53">
        <f t="shared" si="16"/>
        <v>0</v>
      </c>
      <c r="R49" s="53">
        <f t="shared" si="16"/>
        <v>0</v>
      </c>
    </row>
    <row r="50" spans="2:20">
      <c r="B50" s="68" t="s">
        <v>76</v>
      </c>
      <c r="C50" s="43"/>
      <c r="D50" s="43"/>
      <c r="E50" s="43"/>
      <c r="F50" s="43"/>
      <c r="G50" s="43"/>
      <c r="H50" s="53"/>
      <c r="I50" s="53">
        <f t="shared" ref="I50:R50" si="17">MIN((I46+I47-I49),I40*$F$14)</f>
        <v>0</v>
      </c>
      <c r="J50" s="53">
        <f t="shared" si="17"/>
        <v>0</v>
      </c>
      <c r="K50" s="53">
        <f t="shared" si="17"/>
        <v>0</v>
      </c>
      <c r="L50" s="53">
        <f t="shared" si="17"/>
        <v>0</v>
      </c>
      <c r="M50" s="53">
        <f t="shared" si="17"/>
        <v>0</v>
      </c>
      <c r="N50" s="53">
        <f t="shared" si="17"/>
        <v>3877325.1410998944</v>
      </c>
      <c r="O50" s="53">
        <f t="shared" si="17"/>
        <v>0</v>
      </c>
      <c r="P50" s="53">
        <f t="shared" si="17"/>
        <v>0</v>
      </c>
      <c r="Q50" s="53">
        <f t="shared" si="17"/>
        <v>0</v>
      </c>
      <c r="R50" s="53">
        <f t="shared" si="17"/>
        <v>0</v>
      </c>
    </row>
    <row r="51" spans="2:20">
      <c r="B51" s="43" t="s">
        <v>75</v>
      </c>
      <c r="C51" s="43"/>
      <c r="D51" s="43"/>
      <c r="E51" s="43"/>
      <c r="F51" s="43"/>
      <c r="G51" s="43"/>
      <c r="H51" s="53">
        <f>$F$6</f>
        <v>10000000</v>
      </c>
      <c r="I51" s="53">
        <f t="shared" ref="I51:R51" si="18">I46+I47+I48-I49-I50</f>
        <v>10750000</v>
      </c>
      <c r="J51" s="53">
        <f t="shared" si="18"/>
        <v>11593750</v>
      </c>
      <c r="K51" s="53">
        <f t="shared" si="18"/>
        <v>12296939.212328767</v>
      </c>
      <c r="L51" s="53">
        <f t="shared" si="18"/>
        <v>13084056.613869863</v>
      </c>
      <c r="M51" s="53">
        <f t="shared" si="18"/>
        <v>13719563.690603595</v>
      </c>
      <c r="N51" s="53">
        <f t="shared" si="18"/>
        <v>0</v>
      </c>
      <c r="O51" s="53">
        <f t="shared" si="18"/>
        <v>0</v>
      </c>
      <c r="P51" s="53">
        <f t="shared" si="18"/>
        <v>0</v>
      </c>
      <c r="Q51" s="53">
        <f t="shared" si="18"/>
        <v>0</v>
      </c>
      <c r="R51" s="53">
        <f t="shared" si="18"/>
        <v>0</v>
      </c>
    </row>
    <row r="52" spans="2:20" s="62" customFormat="1" ht="5.0999999999999996" customHeight="1">
      <c r="B52" s="67"/>
      <c r="C52" s="67"/>
      <c r="D52" s="67"/>
      <c r="E52" s="67"/>
      <c r="F52" s="67"/>
      <c r="G52" s="67"/>
      <c r="H52" s="66"/>
      <c r="I52" s="66"/>
      <c r="J52" s="66"/>
      <c r="K52" s="66"/>
      <c r="L52" s="66"/>
      <c r="M52" s="66"/>
      <c r="N52" s="66"/>
      <c r="O52" s="66"/>
      <c r="P52" s="66"/>
      <c r="Q52" s="66"/>
      <c r="R52" s="66"/>
    </row>
    <row r="53" spans="2:20" s="62" customFormat="1" ht="15" customHeight="1">
      <c r="B53" s="55" t="s">
        <v>65</v>
      </c>
      <c r="C53" s="43"/>
      <c r="D53" s="43"/>
      <c r="E53" s="43"/>
      <c r="F53" s="43"/>
      <c r="G53" s="43"/>
      <c r="H53" s="53"/>
      <c r="I53" s="53"/>
      <c r="J53" s="53"/>
      <c r="K53" s="53"/>
      <c r="L53" s="53"/>
      <c r="M53" s="53"/>
      <c r="N53" s="53"/>
      <c r="O53" s="53"/>
      <c r="P53" s="53"/>
      <c r="Q53" s="53"/>
      <c r="R53" s="53"/>
    </row>
    <row r="54" spans="2:20">
      <c r="B54" s="43" t="s">
        <v>74</v>
      </c>
      <c r="C54" s="43"/>
      <c r="D54" s="43"/>
      <c r="E54" s="43"/>
      <c r="F54" s="43"/>
      <c r="G54" s="43"/>
      <c r="H54" s="53"/>
      <c r="I54" s="53">
        <f t="shared" ref="I54:R54" si="19">MIN(I46+I47-I49,I40*$F$14)</f>
        <v>0</v>
      </c>
      <c r="J54" s="53">
        <f t="shared" si="19"/>
        <v>0</v>
      </c>
      <c r="K54" s="53">
        <f t="shared" si="19"/>
        <v>0</v>
      </c>
      <c r="L54" s="53">
        <f t="shared" si="19"/>
        <v>0</v>
      </c>
      <c r="M54" s="53">
        <f t="shared" si="19"/>
        <v>0</v>
      </c>
      <c r="N54" s="53">
        <f t="shared" si="19"/>
        <v>3877325.1410998944</v>
      </c>
      <c r="O54" s="53">
        <f t="shared" si="19"/>
        <v>0</v>
      </c>
      <c r="P54" s="53">
        <f t="shared" si="19"/>
        <v>0</v>
      </c>
      <c r="Q54" s="53">
        <f t="shared" si="19"/>
        <v>0</v>
      </c>
      <c r="R54" s="53">
        <f t="shared" si="19"/>
        <v>0</v>
      </c>
    </row>
    <row r="55" spans="2:20">
      <c r="B55" s="43" t="s">
        <v>46</v>
      </c>
      <c r="C55" s="43"/>
      <c r="D55" s="43"/>
      <c r="E55" s="43"/>
      <c r="F55" s="43"/>
      <c r="G55" s="43"/>
      <c r="H55" s="53"/>
      <c r="I55" s="53">
        <f t="shared" ref="I55:R55" si="20">I54/$F$14*$H$14</f>
        <v>0</v>
      </c>
      <c r="J55" s="53">
        <f t="shared" si="20"/>
        <v>0</v>
      </c>
      <c r="K55" s="53">
        <f t="shared" si="20"/>
        <v>0</v>
      </c>
      <c r="L55" s="53">
        <f t="shared" si="20"/>
        <v>0</v>
      </c>
      <c r="M55" s="53">
        <f t="shared" si="20"/>
        <v>0</v>
      </c>
      <c r="N55" s="53">
        <f t="shared" si="20"/>
        <v>684233.84842939326</v>
      </c>
      <c r="O55" s="53">
        <f t="shared" si="20"/>
        <v>0</v>
      </c>
      <c r="P55" s="53">
        <f t="shared" si="20"/>
        <v>0</v>
      </c>
      <c r="Q55" s="53">
        <f t="shared" si="20"/>
        <v>0</v>
      </c>
      <c r="R55" s="53">
        <f t="shared" si="20"/>
        <v>0</v>
      </c>
    </row>
    <row r="56" spans="2:20">
      <c r="B56" s="51" t="s">
        <v>73</v>
      </c>
      <c r="C56" s="51"/>
      <c r="D56" s="51"/>
      <c r="E56" s="51"/>
      <c r="F56" s="51"/>
      <c r="G56" s="51"/>
      <c r="H56" s="63"/>
      <c r="I56" s="63">
        <f t="shared" ref="I56:R56" si="21">I54+I55</f>
        <v>0</v>
      </c>
      <c r="J56" s="63">
        <f t="shared" si="21"/>
        <v>0</v>
      </c>
      <c r="K56" s="63">
        <f t="shared" si="21"/>
        <v>0</v>
      </c>
      <c r="L56" s="63">
        <f t="shared" si="21"/>
        <v>0</v>
      </c>
      <c r="M56" s="63">
        <f t="shared" si="21"/>
        <v>0</v>
      </c>
      <c r="N56" s="63">
        <f t="shared" si="21"/>
        <v>4561558.9895292874</v>
      </c>
      <c r="O56" s="63">
        <f t="shared" si="21"/>
        <v>0</v>
      </c>
      <c r="P56" s="63">
        <f t="shared" si="21"/>
        <v>0</v>
      </c>
      <c r="Q56" s="63">
        <f t="shared" si="21"/>
        <v>0</v>
      </c>
      <c r="R56" s="63">
        <f t="shared" si="21"/>
        <v>0</v>
      </c>
    </row>
    <row r="57" spans="2:20" s="62" customFormat="1" ht="5.0999999999999996" customHeight="1">
      <c r="H57" s="61"/>
      <c r="I57" s="61"/>
      <c r="J57" s="61"/>
      <c r="K57" s="61"/>
      <c r="L57" s="61"/>
      <c r="M57" s="61"/>
      <c r="N57" s="61"/>
      <c r="O57" s="61"/>
      <c r="P57" s="61"/>
      <c r="Q57" s="61"/>
      <c r="R57" s="61"/>
    </row>
    <row r="58" spans="2:20" s="75" customFormat="1">
      <c r="B58" s="55" t="s">
        <v>72</v>
      </c>
      <c r="C58" s="55"/>
      <c r="D58" s="55"/>
      <c r="E58" s="55"/>
      <c r="F58" s="55"/>
      <c r="G58" s="55"/>
      <c r="H58" s="60"/>
      <c r="I58" s="60">
        <f t="shared" ref="I58:R58" si="22">MAX(I$23-I38-I56,0)</f>
        <v>0</v>
      </c>
      <c r="J58" s="60">
        <f t="shared" si="22"/>
        <v>0</v>
      </c>
      <c r="K58" s="60">
        <f t="shared" si="22"/>
        <v>0</v>
      </c>
      <c r="L58" s="60">
        <f t="shared" si="22"/>
        <v>0</v>
      </c>
      <c r="M58" s="60">
        <f t="shared" si="22"/>
        <v>0</v>
      </c>
      <c r="N58" s="60">
        <f t="shared" si="22"/>
        <v>8881256.9996415619</v>
      </c>
      <c r="O58" s="60">
        <f t="shared" si="22"/>
        <v>0</v>
      </c>
      <c r="P58" s="60">
        <f t="shared" si="22"/>
        <v>0</v>
      </c>
      <c r="Q58" s="60">
        <f t="shared" si="22"/>
        <v>0</v>
      </c>
      <c r="R58" s="60">
        <f t="shared" si="22"/>
        <v>0</v>
      </c>
    </row>
    <row r="59" spans="2:20" s="73" customFormat="1" ht="5.0999999999999996" customHeight="1">
      <c r="H59" s="74"/>
      <c r="I59" s="74"/>
      <c r="J59" s="74"/>
      <c r="K59" s="74"/>
      <c r="L59" s="74"/>
      <c r="M59" s="74"/>
      <c r="N59" s="74"/>
      <c r="O59" s="74"/>
      <c r="P59" s="74"/>
      <c r="Q59" s="74"/>
      <c r="R59" s="74"/>
    </row>
    <row r="60" spans="2:20" s="73" customFormat="1">
      <c r="B60" s="134" t="s">
        <v>71</v>
      </c>
      <c r="C60" s="135">
        <f>XIRR(H60:R60,$H$21:$R$21)</f>
        <v>0.1249964416027069</v>
      </c>
      <c r="D60" s="134"/>
      <c r="E60" s="134"/>
      <c r="F60" s="134"/>
      <c r="G60" s="134"/>
      <c r="H60" s="136">
        <f>-H51</f>
        <v>-10000000</v>
      </c>
      <c r="I60" s="136">
        <f t="shared" ref="I60:R60" si="23">SUM(I49:I50)</f>
        <v>500000</v>
      </c>
      <c r="J60" s="136">
        <f t="shared" si="23"/>
        <v>500000</v>
      </c>
      <c r="K60" s="136">
        <f t="shared" si="23"/>
        <v>750000</v>
      </c>
      <c r="L60" s="136">
        <f t="shared" si="23"/>
        <v>750000</v>
      </c>
      <c r="M60" s="136">
        <f t="shared" si="23"/>
        <v>1000000</v>
      </c>
      <c r="N60" s="136">
        <f t="shared" si="23"/>
        <v>15434509.151929045</v>
      </c>
      <c r="O60" s="136">
        <f t="shared" si="23"/>
        <v>0</v>
      </c>
      <c r="P60" s="136">
        <f t="shared" si="23"/>
        <v>0</v>
      </c>
      <c r="Q60" s="136">
        <f t="shared" si="23"/>
        <v>0</v>
      </c>
      <c r="R60" s="136">
        <f t="shared" si="23"/>
        <v>0</v>
      </c>
      <c r="T60" s="39"/>
    </row>
    <row r="61" spans="2:20" ht="5.0999999999999996" customHeight="1"/>
    <row r="62" spans="2:20">
      <c r="B62" s="122" t="s">
        <v>83</v>
      </c>
      <c r="C62" s="126">
        <f>D15</f>
        <v>0.15</v>
      </c>
      <c r="D62" s="124"/>
      <c r="E62" s="124"/>
      <c r="F62" s="124"/>
      <c r="G62" s="124"/>
      <c r="H62" s="125"/>
      <c r="I62" s="125"/>
      <c r="J62" s="125"/>
      <c r="K62" s="125"/>
      <c r="L62" s="125"/>
      <c r="M62" s="125"/>
      <c r="N62" s="125"/>
      <c r="O62" s="125"/>
      <c r="P62" s="125"/>
      <c r="Q62" s="125"/>
      <c r="R62" s="125"/>
    </row>
    <row r="63" spans="2:20" s="62" customFormat="1" ht="5.0999999999999996" customHeight="1">
      <c r="B63" s="72"/>
      <c r="C63" s="71"/>
      <c r="D63" s="70"/>
      <c r="E63" s="70"/>
      <c r="F63" s="70"/>
      <c r="G63" s="70"/>
      <c r="H63" s="69"/>
      <c r="I63" s="69"/>
      <c r="J63" s="69"/>
      <c r="K63" s="69"/>
      <c r="L63" s="69"/>
      <c r="M63" s="69"/>
      <c r="N63" s="69"/>
      <c r="O63" s="69"/>
      <c r="P63" s="69"/>
      <c r="Q63" s="69"/>
      <c r="R63" s="69"/>
    </row>
    <row r="64" spans="2:20">
      <c r="B64" s="43" t="s">
        <v>79</v>
      </c>
      <c r="C64" s="43"/>
      <c r="D64" s="43"/>
      <c r="E64" s="43"/>
      <c r="F64" s="43"/>
      <c r="G64" s="43"/>
      <c r="H64" s="53"/>
      <c r="I64" s="53">
        <f t="shared" ref="I64:R64" si="24">H69</f>
        <v>10000000</v>
      </c>
      <c r="J64" s="53">
        <f t="shared" si="24"/>
        <v>11000000</v>
      </c>
      <c r="K64" s="53">
        <f t="shared" si="24"/>
        <v>12150000</v>
      </c>
      <c r="L64" s="53">
        <f t="shared" si="24"/>
        <v>13227493.15068493</v>
      </c>
      <c r="M64" s="53">
        <f t="shared" si="24"/>
        <v>14461617.12328767</v>
      </c>
      <c r="N64" s="53">
        <f t="shared" si="24"/>
        <v>15630859.69178082</v>
      </c>
      <c r="O64" s="53">
        <f t="shared" si="24"/>
        <v>0</v>
      </c>
      <c r="P64" s="53">
        <f t="shared" si="24"/>
        <v>0</v>
      </c>
      <c r="Q64" s="53">
        <f t="shared" si="24"/>
        <v>0</v>
      </c>
      <c r="R64" s="53">
        <f t="shared" si="24"/>
        <v>0</v>
      </c>
    </row>
    <row r="65" spans="2:18">
      <c r="B65" s="68" t="str">
        <f>B62&amp;" Return"</f>
        <v>Hurdle 3 Return</v>
      </c>
      <c r="C65" s="43"/>
      <c r="D65" s="43"/>
      <c r="E65" s="43"/>
      <c r="F65" s="43"/>
      <c r="G65" s="43"/>
      <c r="H65" s="53"/>
      <c r="I65" s="53">
        <f t="shared" ref="I65:R65" si="25">I64*($C62/365)*(I$21-H$21)</f>
        <v>1499999.9999999998</v>
      </c>
      <c r="J65" s="53">
        <f t="shared" si="25"/>
        <v>1649999.9999999998</v>
      </c>
      <c r="K65" s="53">
        <f t="shared" si="25"/>
        <v>1827493.1506849313</v>
      </c>
      <c r="L65" s="53">
        <f t="shared" si="25"/>
        <v>1984123.9726027392</v>
      </c>
      <c r="M65" s="53">
        <f t="shared" si="25"/>
        <v>2169242.5684931502</v>
      </c>
      <c r="N65" s="53">
        <f t="shared" si="25"/>
        <v>2344628.9537671232</v>
      </c>
      <c r="O65" s="53">
        <f t="shared" si="25"/>
        <v>0</v>
      </c>
      <c r="P65" s="53">
        <f t="shared" si="25"/>
        <v>0</v>
      </c>
      <c r="Q65" s="53">
        <f t="shared" si="25"/>
        <v>0</v>
      </c>
      <c r="R65" s="53">
        <f t="shared" si="25"/>
        <v>0</v>
      </c>
    </row>
    <row r="66" spans="2:18">
      <c r="B66" s="68" t="s">
        <v>78</v>
      </c>
      <c r="C66" s="43"/>
      <c r="D66" s="43"/>
      <c r="E66" s="43"/>
      <c r="F66" s="43"/>
      <c r="G66" s="43"/>
      <c r="H66" s="53"/>
      <c r="I66" s="53">
        <f t="shared" ref="I66:R66" si="26">-MIN(0,I$23*$H$6)</f>
        <v>0</v>
      </c>
      <c r="J66" s="53">
        <f t="shared" si="26"/>
        <v>0</v>
      </c>
      <c r="K66" s="53">
        <f t="shared" si="26"/>
        <v>0</v>
      </c>
      <c r="L66" s="53">
        <f t="shared" si="26"/>
        <v>0</v>
      </c>
      <c r="M66" s="53">
        <f t="shared" si="26"/>
        <v>0</v>
      </c>
      <c r="N66" s="53">
        <f t="shared" si="26"/>
        <v>0</v>
      </c>
      <c r="O66" s="53">
        <f t="shared" si="26"/>
        <v>0</v>
      </c>
      <c r="P66" s="53">
        <f t="shared" si="26"/>
        <v>0</v>
      </c>
      <c r="Q66" s="53">
        <f t="shared" si="26"/>
        <v>0</v>
      </c>
      <c r="R66" s="53">
        <f t="shared" si="26"/>
        <v>0</v>
      </c>
    </row>
    <row r="67" spans="2:18">
      <c r="B67" s="68" t="s">
        <v>77</v>
      </c>
      <c r="C67" s="43"/>
      <c r="D67" s="43"/>
      <c r="E67" s="43"/>
      <c r="F67" s="43"/>
      <c r="G67" s="43"/>
      <c r="H67" s="53"/>
      <c r="I67" s="53">
        <f t="shared" ref="I67:R67" si="27">I54+I36</f>
        <v>500000</v>
      </c>
      <c r="J67" s="53">
        <f t="shared" si="27"/>
        <v>500000</v>
      </c>
      <c r="K67" s="53">
        <f t="shared" si="27"/>
        <v>750000</v>
      </c>
      <c r="L67" s="53">
        <f t="shared" si="27"/>
        <v>750000</v>
      </c>
      <c r="M67" s="53">
        <f t="shared" si="27"/>
        <v>1000000</v>
      </c>
      <c r="N67" s="53">
        <f t="shared" si="27"/>
        <v>15434509.151929045</v>
      </c>
      <c r="O67" s="53">
        <f t="shared" si="27"/>
        <v>0</v>
      </c>
      <c r="P67" s="53">
        <f t="shared" si="27"/>
        <v>0</v>
      </c>
      <c r="Q67" s="53">
        <f t="shared" si="27"/>
        <v>0</v>
      </c>
      <c r="R67" s="53">
        <f t="shared" si="27"/>
        <v>0</v>
      </c>
    </row>
    <row r="68" spans="2:18">
      <c r="B68" s="68" t="s">
        <v>76</v>
      </c>
      <c r="C68" s="43"/>
      <c r="D68" s="43"/>
      <c r="E68" s="43"/>
      <c r="F68" s="43"/>
      <c r="G68" s="43"/>
      <c r="H68" s="53"/>
      <c r="I68" s="53">
        <f t="shared" ref="I68:R68" si="28">MIN((I64+I65-I67),I58*$F$15)</f>
        <v>0</v>
      </c>
      <c r="J68" s="53">
        <f t="shared" si="28"/>
        <v>0</v>
      </c>
      <c r="K68" s="53">
        <f t="shared" si="28"/>
        <v>0</v>
      </c>
      <c r="L68" s="53">
        <f t="shared" si="28"/>
        <v>0</v>
      </c>
      <c r="M68" s="53">
        <f t="shared" si="28"/>
        <v>0</v>
      </c>
      <c r="N68" s="53">
        <f t="shared" si="28"/>
        <v>2540979.4936189</v>
      </c>
      <c r="O68" s="53">
        <f t="shared" si="28"/>
        <v>0</v>
      </c>
      <c r="P68" s="53">
        <f t="shared" si="28"/>
        <v>0</v>
      </c>
      <c r="Q68" s="53">
        <f t="shared" si="28"/>
        <v>0</v>
      </c>
      <c r="R68" s="53">
        <f t="shared" si="28"/>
        <v>0</v>
      </c>
    </row>
    <row r="69" spans="2:18">
      <c r="B69" s="43" t="s">
        <v>75</v>
      </c>
      <c r="C69" s="43"/>
      <c r="D69" s="43"/>
      <c r="E69" s="43"/>
      <c r="F69" s="43"/>
      <c r="G69" s="43"/>
      <c r="H69" s="53">
        <f>$F$6</f>
        <v>10000000</v>
      </c>
      <c r="I69" s="53">
        <f t="shared" ref="I69:R69" si="29">I64+I65+I66-I67-I68</f>
        <v>11000000</v>
      </c>
      <c r="J69" s="53">
        <f t="shared" si="29"/>
        <v>12150000</v>
      </c>
      <c r="K69" s="53">
        <f t="shared" si="29"/>
        <v>13227493.15068493</v>
      </c>
      <c r="L69" s="53">
        <f t="shared" si="29"/>
        <v>14461617.12328767</v>
      </c>
      <c r="M69" s="53">
        <f t="shared" si="29"/>
        <v>15630859.69178082</v>
      </c>
      <c r="N69" s="53">
        <f t="shared" si="29"/>
        <v>0</v>
      </c>
      <c r="O69" s="53">
        <f t="shared" si="29"/>
        <v>0</v>
      </c>
      <c r="P69" s="53">
        <f t="shared" si="29"/>
        <v>0</v>
      </c>
      <c r="Q69" s="53">
        <f t="shared" si="29"/>
        <v>0</v>
      </c>
      <c r="R69" s="53">
        <f t="shared" si="29"/>
        <v>0</v>
      </c>
    </row>
    <row r="70" spans="2:18" s="62" customFormat="1" ht="5.0999999999999996" customHeight="1">
      <c r="B70" s="67"/>
      <c r="C70" s="67"/>
      <c r="D70" s="67"/>
      <c r="E70" s="67"/>
      <c r="F70" s="67"/>
      <c r="G70" s="67"/>
      <c r="H70" s="66"/>
      <c r="I70" s="66"/>
      <c r="J70" s="66"/>
      <c r="K70" s="66"/>
      <c r="L70" s="66"/>
      <c r="M70" s="66"/>
      <c r="N70" s="66"/>
      <c r="O70" s="66"/>
      <c r="P70" s="66"/>
      <c r="Q70" s="66"/>
      <c r="R70" s="66"/>
    </row>
    <row r="71" spans="2:18" s="62" customFormat="1" ht="15" customHeight="1">
      <c r="B71" s="55" t="s">
        <v>65</v>
      </c>
      <c r="C71" s="65"/>
      <c r="D71" s="65"/>
      <c r="E71" s="65"/>
      <c r="F71" s="65"/>
      <c r="G71" s="65"/>
      <c r="H71" s="64"/>
      <c r="I71" s="64"/>
      <c r="J71" s="64"/>
      <c r="K71" s="64"/>
      <c r="L71" s="64"/>
      <c r="M71" s="64"/>
      <c r="N71" s="64"/>
      <c r="O71" s="64"/>
      <c r="P71" s="64"/>
      <c r="Q71" s="64"/>
      <c r="R71" s="64"/>
    </row>
    <row r="72" spans="2:18">
      <c r="B72" s="43" t="s">
        <v>74</v>
      </c>
      <c r="C72" s="43"/>
      <c r="D72" s="43"/>
      <c r="E72" s="43"/>
      <c r="F72" s="43"/>
      <c r="G72" s="43"/>
      <c r="H72" s="53"/>
      <c r="I72" s="53">
        <f t="shared" ref="I72:R72" si="30">I68</f>
        <v>0</v>
      </c>
      <c r="J72" s="53">
        <f t="shared" si="30"/>
        <v>0</v>
      </c>
      <c r="K72" s="53">
        <f t="shared" si="30"/>
        <v>0</v>
      </c>
      <c r="L72" s="53">
        <f t="shared" si="30"/>
        <v>0</v>
      </c>
      <c r="M72" s="53">
        <f t="shared" si="30"/>
        <v>0</v>
      </c>
      <c r="N72" s="53">
        <f t="shared" si="30"/>
        <v>2540979.4936189</v>
      </c>
      <c r="O72" s="53">
        <f t="shared" si="30"/>
        <v>0</v>
      </c>
      <c r="P72" s="53">
        <f t="shared" si="30"/>
        <v>0</v>
      </c>
      <c r="Q72" s="53">
        <f t="shared" si="30"/>
        <v>0</v>
      </c>
      <c r="R72" s="53">
        <f t="shared" si="30"/>
        <v>0</v>
      </c>
    </row>
    <row r="73" spans="2:18">
      <c r="B73" s="43" t="s">
        <v>46</v>
      </c>
      <c r="C73" s="43"/>
      <c r="D73" s="43"/>
      <c r="E73" s="43"/>
      <c r="F73" s="43"/>
      <c r="G73" s="43"/>
      <c r="H73" s="53"/>
      <c r="I73" s="53">
        <f t="shared" ref="I73:R73" si="31">I72/$F15*$H15</f>
        <v>0</v>
      </c>
      <c r="J73" s="53">
        <f t="shared" si="31"/>
        <v>0</v>
      </c>
      <c r="K73" s="53">
        <f t="shared" si="31"/>
        <v>0</v>
      </c>
      <c r="L73" s="53">
        <f t="shared" si="31"/>
        <v>0</v>
      </c>
      <c r="M73" s="53">
        <f t="shared" si="31"/>
        <v>0</v>
      </c>
      <c r="N73" s="53">
        <f t="shared" si="31"/>
        <v>846993.16453963332</v>
      </c>
      <c r="O73" s="53">
        <f t="shared" si="31"/>
        <v>0</v>
      </c>
      <c r="P73" s="53">
        <f t="shared" si="31"/>
        <v>0</v>
      </c>
      <c r="Q73" s="53">
        <f t="shared" si="31"/>
        <v>0</v>
      </c>
      <c r="R73" s="53">
        <f t="shared" si="31"/>
        <v>0</v>
      </c>
    </row>
    <row r="74" spans="2:18">
      <c r="B74" s="51" t="s">
        <v>73</v>
      </c>
      <c r="C74" s="51"/>
      <c r="D74" s="51"/>
      <c r="E74" s="51"/>
      <c r="F74" s="51"/>
      <c r="G74" s="51"/>
      <c r="H74" s="63"/>
      <c r="I74" s="63">
        <f t="shared" ref="I74:R74" si="32">I72+I73</f>
        <v>0</v>
      </c>
      <c r="J74" s="63">
        <f t="shared" si="32"/>
        <v>0</v>
      </c>
      <c r="K74" s="63">
        <f t="shared" si="32"/>
        <v>0</v>
      </c>
      <c r="L74" s="63">
        <f t="shared" si="32"/>
        <v>0</v>
      </c>
      <c r="M74" s="63">
        <f t="shared" si="32"/>
        <v>0</v>
      </c>
      <c r="N74" s="63">
        <f t="shared" si="32"/>
        <v>3387972.6581585333</v>
      </c>
      <c r="O74" s="63">
        <f t="shared" si="32"/>
        <v>0</v>
      </c>
      <c r="P74" s="63">
        <f t="shared" si="32"/>
        <v>0</v>
      </c>
      <c r="Q74" s="63">
        <f t="shared" si="32"/>
        <v>0</v>
      </c>
      <c r="R74" s="63">
        <f t="shared" si="32"/>
        <v>0</v>
      </c>
    </row>
    <row r="75" spans="2:18" s="62" customFormat="1" ht="5.0999999999999996" customHeight="1">
      <c r="H75" s="61"/>
      <c r="I75" s="61"/>
      <c r="J75" s="61"/>
      <c r="K75" s="61"/>
      <c r="L75" s="61"/>
      <c r="M75" s="61"/>
      <c r="N75" s="61"/>
      <c r="O75" s="61"/>
      <c r="P75" s="61"/>
      <c r="Q75" s="61"/>
      <c r="R75" s="61"/>
    </row>
    <row r="76" spans="2:18">
      <c r="B76" s="55" t="s">
        <v>72</v>
      </c>
      <c r="C76" s="55"/>
      <c r="D76" s="55"/>
      <c r="E76" s="55"/>
      <c r="F76" s="55"/>
      <c r="G76" s="55"/>
      <c r="H76" s="60"/>
      <c r="I76" s="60">
        <f t="shared" ref="I76:R76" si="33">MAX(I$23-I38-I56-I74,0)</f>
        <v>0</v>
      </c>
      <c r="J76" s="60">
        <f t="shared" si="33"/>
        <v>0</v>
      </c>
      <c r="K76" s="60">
        <f t="shared" si="33"/>
        <v>0</v>
      </c>
      <c r="L76" s="60">
        <f t="shared" si="33"/>
        <v>0</v>
      </c>
      <c r="M76" s="60">
        <f t="shared" si="33"/>
        <v>0</v>
      </c>
      <c r="N76" s="60">
        <f t="shared" si="33"/>
        <v>5493284.3414830286</v>
      </c>
      <c r="O76" s="60">
        <f t="shared" si="33"/>
        <v>0</v>
      </c>
      <c r="P76" s="60">
        <f t="shared" si="33"/>
        <v>0</v>
      </c>
      <c r="Q76" s="60">
        <f t="shared" si="33"/>
        <v>0</v>
      </c>
      <c r="R76" s="60">
        <f t="shared" si="33"/>
        <v>0</v>
      </c>
    </row>
    <row r="77" spans="2:18" ht="5.0999999999999996" customHeight="1"/>
    <row r="78" spans="2:18">
      <c r="B78" s="134" t="s">
        <v>71</v>
      </c>
      <c r="C78" s="135">
        <f>XIRR(H78:R78,$H$21:$R$21)</f>
        <v>0.1499949395656586</v>
      </c>
      <c r="D78" s="134"/>
      <c r="E78" s="134"/>
      <c r="F78" s="134"/>
      <c r="G78" s="134"/>
      <c r="H78" s="136">
        <f>-H69</f>
        <v>-10000000</v>
      </c>
      <c r="I78" s="136">
        <f t="shared" ref="I78:R78" si="34">SUM(I67:I68)</f>
        <v>500000</v>
      </c>
      <c r="J78" s="136">
        <f t="shared" si="34"/>
        <v>500000</v>
      </c>
      <c r="K78" s="136">
        <f t="shared" si="34"/>
        <v>750000</v>
      </c>
      <c r="L78" s="136">
        <f t="shared" si="34"/>
        <v>750000</v>
      </c>
      <c r="M78" s="136">
        <f t="shared" si="34"/>
        <v>1000000</v>
      </c>
      <c r="N78" s="136">
        <f t="shared" si="34"/>
        <v>17975488.645547945</v>
      </c>
      <c r="O78" s="136">
        <f t="shared" si="34"/>
        <v>0</v>
      </c>
      <c r="P78" s="136">
        <f t="shared" si="34"/>
        <v>0</v>
      </c>
      <c r="Q78" s="136">
        <f t="shared" si="34"/>
        <v>0</v>
      </c>
      <c r="R78" s="136">
        <f t="shared" si="34"/>
        <v>0</v>
      </c>
    </row>
    <row r="79" spans="2:18" ht="5.0999999999999996" customHeight="1"/>
    <row r="80" spans="2:18">
      <c r="B80" s="122" t="s">
        <v>82</v>
      </c>
      <c r="C80" s="126">
        <f>D16</f>
        <v>0.17499999999999999</v>
      </c>
      <c r="D80" s="124"/>
      <c r="E80" s="124"/>
      <c r="F80" s="124"/>
      <c r="G80" s="124"/>
      <c r="H80" s="125"/>
      <c r="I80" s="125"/>
      <c r="J80" s="125"/>
      <c r="K80" s="125"/>
      <c r="L80" s="125"/>
      <c r="M80" s="125"/>
      <c r="N80" s="125"/>
      <c r="O80" s="125"/>
      <c r="P80" s="125"/>
      <c r="Q80" s="125"/>
      <c r="R80" s="125"/>
    </row>
    <row r="81" spans="2:20" ht="5.0999999999999996" customHeight="1">
      <c r="B81" s="72"/>
      <c r="C81" s="71"/>
      <c r="D81" s="70"/>
      <c r="E81" s="70"/>
      <c r="F81" s="70"/>
      <c r="G81" s="70"/>
      <c r="H81" s="69"/>
      <c r="I81" s="69"/>
      <c r="J81" s="69"/>
      <c r="K81" s="69"/>
      <c r="L81" s="69"/>
      <c r="M81" s="69"/>
      <c r="N81" s="69"/>
      <c r="O81" s="69"/>
      <c r="P81" s="69"/>
      <c r="Q81" s="69"/>
      <c r="R81" s="69"/>
    </row>
    <row r="82" spans="2:20">
      <c r="B82" s="43" t="s">
        <v>79</v>
      </c>
      <c r="C82" s="43"/>
      <c r="D82" s="43"/>
      <c r="E82" s="43"/>
      <c r="F82" s="43"/>
      <c r="G82" s="43"/>
      <c r="H82" s="53"/>
      <c r="I82" s="53">
        <f t="shared" ref="I82:R82" si="35">H87</f>
        <v>10000000</v>
      </c>
      <c r="J82" s="53">
        <f t="shared" si="35"/>
        <v>11250000</v>
      </c>
      <c r="K82" s="53">
        <f t="shared" si="35"/>
        <v>12718750</v>
      </c>
      <c r="L82" s="53">
        <f t="shared" si="35"/>
        <v>14200629.280821918</v>
      </c>
      <c r="M82" s="53">
        <f t="shared" si="35"/>
        <v>15935739.404965753</v>
      </c>
      <c r="N82" s="53">
        <f t="shared" si="35"/>
        <v>17724493.80083476</v>
      </c>
      <c r="O82" s="53">
        <f t="shared" si="35"/>
        <v>0</v>
      </c>
      <c r="P82" s="53">
        <f t="shared" si="35"/>
        <v>0</v>
      </c>
      <c r="Q82" s="53">
        <f t="shared" si="35"/>
        <v>0</v>
      </c>
      <c r="R82" s="53">
        <f t="shared" si="35"/>
        <v>0</v>
      </c>
    </row>
    <row r="83" spans="2:20">
      <c r="B83" s="68" t="str">
        <f>B80&amp;" Return"</f>
        <v>Hurdle 4 Return</v>
      </c>
      <c r="C83" s="43"/>
      <c r="D83" s="43"/>
      <c r="E83" s="43"/>
      <c r="F83" s="43"/>
      <c r="G83" s="43"/>
      <c r="H83" s="53"/>
      <c r="I83" s="53">
        <f t="shared" ref="I83:R83" si="36">I82*($C80/365)*(I$21-H$21)</f>
        <v>1750000</v>
      </c>
      <c r="J83" s="53">
        <f t="shared" si="36"/>
        <v>1968749.9999999998</v>
      </c>
      <c r="K83" s="53">
        <f t="shared" si="36"/>
        <v>2231879.2808219176</v>
      </c>
      <c r="L83" s="53">
        <f t="shared" si="36"/>
        <v>2485110.1241438356</v>
      </c>
      <c r="M83" s="53">
        <f t="shared" si="36"/>
        <v>2788754.3958690069</v>
      </c>
      <c r="N83" s="53">
        <f t="shared" si="36"/>
        <v>3101786.4151460831</v>
      </c>
      <c r="O83" s="53">
        <f t="shared" si="36"/>
        <v>0</v>
      </c>
      <c r="P83" s="53">
        <f t="shared" si="36"/>
        <v>0</v>
      </c>
      <c r="Q83" s="53">
        <f t="shared" si="36"/>
        <v>0</v>
      </c>
      <c r="R83" s="53">
        <f t="shared" si="36"/>
        <v>0</v>
      </c>
    </row>
    <row r="84" spans="2:20">
      <c r="B84" s="68" t="s">
        <v>78</v>
      </c>
      <c r="C84" s="43"/>
      <c r="D84" s="43"/>
      <c r="E84" s="43"/>
      <c r="F84" s="43"/>
      <c r="G84" s="43"/>
      <c r="H84" s="53"/>
      <c r="I84" s="53">
        <f t="shared" ref="I84:R84" si="37">-MIN(0,I$23*$H$6)</f>
        <v>0</v>
      </c>
      <c r="J84" s="53">
        <f t="shared" si="37"/>
        <v>0</v>
      </c>
      <c r="K84" s="53">
        <f t="shared" si="37"/>
        <v>0</v>
      </c>
      <c r="L84" s="53">
        <f t="shared" si="37"/>
        <v>0</v>
      </c>
      <c r="M84" s="53">
        <f t="shared" si="37"/>
        <v>0</v>
      </c>
      <c r="N84" s="53">
        <f t="shared" si="37"/>
        <v>0</v>
      </c>
      <c r="O84" s="53">
        <f t="shared" si="37"/>
        <v>0</v>
      </c>
      <c r="P84" s="53">
        <f t="shared" si="37"/>
        <v>0</v>
      </c>
      <c r="Q84" s="53">
        <f t="shared" si="37"/>
        <v>0</v>
      </c>
      <c r="R84" s="53">
        <f t="shared" si="37"/>
        <v>0</v>
      </c>
    </row>
    <row r="85" spans="2:20">
      <c r="B85" s="68" t="s">
        <v>77</v>
      </c>
      <c r="C85" s="43"/>
      <c r="D85" s="43"/>
      <c r="E85" s="43"/>
      <c r="F85" s="43"/>
      <c r="G85" s="43"/>
      <c r="H85" s="53"/>
      <c r="I85" s="53">
        <f t="shared" ref="I85:R85" si="38">+I36+I54+I72</f>
        <v>500000</v>
      </c>
      <c r="J85" s="53">
        <f t="shared" si="38"/>
        <v>500000</v>
      </c>
      <c r="K85" s="53">
        <f t="shared" si="38"/>
        <v>750000</v>
      </c>
      <c r="L85" s="53">
        <f t="shared" si="38"/>
        <v>750000</v>
      </c>
      <c r="M85" s="53">
        <f t="shared" si="38"/>
        <v>1000000</v>
      </c>
      <c r="N85" s="53">
        <f t="shared" si="38"/>
        <v>17975488.645547945</v>
      </c>
      <c r="O85" s="53">
        <f t="shared" si="38"/>
        <v>0</v>
      </c>
      <c r="P85" s="53">
        <f t="shared" si="38"/>
        <v>0</v>
      </c>
      <c r="Q85" s="53">
        <f t="shared" si="38"/>
        <v>0</v>
      </c>
      <c r="R85" s="53">
        <f t="shared" si="38"/>
        <v>0</v>
      </c>
    </row>
    <row r="86" spans="2:20">
      <c r="B86" s="68" t="s">
        <v>76</v>
      </c>
      <c r="C86" s="43"/>
      <c r="D86" s="43"/>
      <c r="E86" s="43"/>
      <c r="F86" s="43"/>
      <c r="G86" s="43"/>
      <c r="H86" s="53"/>
      <c r="I86" s="53">
        <f t="shared" ref="I86:R86" si="39">MIN((I82+I83-I85),I76*$F$16)</f>
        <v>0</v>
      </c>
      <c r="J86" s="53">
        <f t="shared" si="39"/>
        <v>0</v>
      </c>
      <c r="K86" s="53">
        <f t="shared" si="39"/>
        <v>0</v>
      </c>
      <c r="L86" s="53">
        <f t="shared" si="39"/>
        <v>0</v>
      </c>
      <c r="M86" s="53">
        <f t="shared" si="39"/>
        <v>0</v>
      </c>
      <c r="N86" s="53">
        <f t="shared" si="39"/>
        <v>2850791.5704328977</v>
      </c>
      <c r="O86" s="53">
        <f t="shared" si="39"/>
        <v>0</v>
      </c>
      <c r="P86" s="53">
        <f t="shared" si="39"/>
        <v>0</v>
      </c>
      <c r="Q86" s="53">
        <f t="shared" si="39"/>
        <v>0</v>
      </c>
      <c r="R86" s="53">
        <f t="shared" si="39"/>
        <v>0</v>
      </c>
    </row>
    <row r="87" spans="2:20">
      <c r="B87" s="43" t="s">
        <v>75</v>
      </c>
      <c r="C87" s="43"/>
      <c r="D87" s="43"/>
      <c r="E87" s="43"/>
      <c r="F87" s="43"/>
      <c r="G87" s="43"/>
      <c r="H87" s="53">
        <f>$F$6</f>
        <v>10000000</v>
      </c>
      <c r="I87" s="53">
        <f t="shared" ref="I87:R87" si="40">I82+I83+I84-I85-I86</f>
        <v>11250000</v>
      </c>
      <c r="J87" s="53">
        <f t="shared" si="40"/>
        <v>12718750</v>
      </c>
      <c r="K87" s="53">
        <f t="shared" si="40"/>
        <v>14200629.280821918</v>
      </c>
      <c r="L87" s="53">
        <f t="shared" si="40"/>
        <v>15935739.404965753</v>
      </c>
      <c r="M87" s="53">
        <f t="shared" si="40"/>
        <v>17724493.80083476</v>
      </c>
      <c r="N87" s="53">
        <f t="shared" si="40"/>
        <v>0</v>
      </c>
      <c r="O87" s="53">
        <f t="shared" si="40"/>
        <v>0</v>
      </c>
      <c r="P87" s="53">
        <f t="shared" si="40"/>
        <v>0</v>
      </c>
      <c r="Q87" s="53">
        <f t="shared" si="40"/>
        <v>0</v>
      </c>
      <c r="R87" s="53">
        <f t="shared" si="40"/>
        <v>0</v>
      </c>
    </row>
    <row r="88" spans="2:20" ht="5.0999999999999996" customHeight="1">
      <c r="B88" s="67"/>
      <c r="C88" s="67"/>
      <c r="D88" s="67"/>
      <c r="E88" s="67"/>
      <c r="F88" s="67"/>
      <c r="G88" s="67"/>
      <c r="H88" s="66"/>
      <c r="I88" s="66"/>
      <c r="J88" s="66"/>
      <c r="K88" s="66"/>
      <c r="L88" s="66"/>
      <c r="M88" s="66"/>
      <c r="N88" s="66"/>
      <c r="O88" s="66"/>
      <c r="P88" s="66"/>
      <c r="Q88" s="66"/>
      <c r="R88" s="66"/>
    </row>
    <row r="89" spans="2:20">
      <c r="B89" s="55" t="s">
        <v>65</v>
      </c>
      <c r="C89" s="65"/>
      <c r="D89" s="65"/>
      <c r="E89" s="65"/>
      <c r="F89" s="65"/>
      <c r="G89" s="65"/>
      <c r="H89" s="64"/>
      <c r="I89" s="64"/>
      <c r="J89" s="64"/>
      <c r="K89" s="64"/>
      <c r="L89" s="64"/>
      <c r="M89" s="64"/>
      <c r="N89" s="64"/>
      <c r="O89" s="64"/>
      <c r="P89" s="64"/>
      <c r="Q89" s="64"/>
      <c r="R89" s="64"/>
    </row>
    <row r="90" spans="2:20">
      <c r="B90" s="43" t="s">
        <v>74</v>
      </c>
      <c r="C90" s="43"/>
      <c r="D90" s="43"/>
      <c r="E90" s="43"/>
      <c r="F90" s="43"/>
      <c r="G90" s="43"/>
      <c r="H90" s="53"/>
      <c r="I90" s="53">
        <f t="shared" ref="I90:R90" si="41">I86</f>
        <v>0</v>
      </c>
      <c r="J90" s="53">
        <f t="shared" si="41"/>
        <v>0</v>
      </c>
      <c r="K90" s="53">
        <f t="shared" si="41"/>
        <v>0</v>
      </c>
      <c r="L90" s="53">
        <f t="shared" si="41"/>
        <v>0</v>
      </c>
      <c r="M90" s="53">
        <f t="shared" si="41"/>
        <v>0</v>
      </c>
      <c r="N90" s="53">
        <f t="shared" si="41"/>
        <v>2850791.5704328977</v>
      </c>
      <c r="O90" s="53">
        <f t="shared" si="41"/>
        <v>0</v>
      </c>
      <c r="P90" s="53">
        <f t="shared" si="41"/>
        <v>0</v>
      </c>
      <c r="Q90" s="53">
        <f t="shared" si="41"/>
        <v>0</v>
      </c>
      <c r="R90" s="53">
        <f t="shared" si="41"/>
        <v>0</v>
      </c>
    </row>
    <row r="91" spans="2:20">
      <c r="B91" s="43" t="s">
        <v>46</v>
      </c>
      <c r="C91" s="43"/>
      <c r="D91" s="43"/>
      <c r="E91" s="43"/>
      <c r="F91" s="43"/>
      <c r="G91" s="43"/>
      <c r="H91" s="53"/>
      <c r="I91" s="53">
        <f t="shared" ref="I91:R91" si="42">I90/$F16*$H16</f>
        <v>0</v>
      </c>
      <c r="J91" s="53">
        <f t="shared" si="42"/>
        <v>0</v>
      </c>
      <c r="K91" s="53">
        <f t="shared" si="42"/>
        <v>0</v>
      </c>
      <c r="L91" s="53">
        <f t="shared" si="42"/>
        <v>0</v>
      </c>
      <c r="M91" s="53">
        <f t="shared" si="42"/>
        <v>0</v>
      </c>
      <c r="N91" s="53">
        <f t="shared" si="42"/>
        <v>1900527.7136219321</v>
      </c>
      <c r="O91" s="53">
        <f t="shared" si="42"/>
        <v>0</v>
      </c>
      <c r="P91" s="53">
        <f t="shared" si="42"/>
        <v>0</v>
      </c>
      <c r="Q91" s="53">
        <f t="shared" si="42"/>
        <v>0</v>
      </c>
      <c r="R91" s="53">
        <f t="shared" si="42"/>
        <v>0</v>
      </c>
    </row>
    <row r="92" spans="2:20">
      <c r="B92" s="51" t="s">
        <v>73</v>
      </c>
      <c r="C92" s="51"/>
      <c r="D92" s="51"/>
      <c r="E92" s="51"/>
      <c r="F92" s="51"/>
      <c r="G92" s="51"/>
      <c r="H92" s="63"/>
      <c r="I92" s="63">
        <f t="shared" ref="I92:R92" si="43">I90+I91</f>
        <v>0</v>
      </c>
      <c r="J92" s="63">
        <f t="shared" si="43"/>
        <v>0</v>
      </c>
      <c r="K92" s="63">
        <f t="shared" si="43"/>
        <v>0</v>
      </c>
      <c r="L92" s="63">
        <f t="shared" si="43"/>
        <v>0</v>
      </c>
      <c r="M92" s="63">
        <f t="shared" si="43"/>
        <v>0</v>
      </c>
      <c r="N92" s="63">
        <f t="shared" si="43"/>
        <v>4751319.2840548297</v>
      </c>
      <c r="O92" s="63">
        <f t="shared" si="43"/>
        <v>0</v>
      </c>
      <c r="P92" s="63">
        <f t="shared" si="43"/>
        <v>0</v>
      </c>
      <c r="Q92" s="63">
        <f t="shared" si="43"/>
        <v>0</v>
      </c>
      <c r="R92" s="63">
        <f t="shared" si="43"/>
        <v>0</v>
      </c>
    </row>
    <row r="93" spans="2:20" ht="5.0999999999999996" customHeight="1">
      <c r="B93" s="62"/>
      <c r="C93" s="62"/>
      <c r="D93" s="62"/>
      <c r="E93" s="62"/>
      <c r="F93" s="62"/>
      <c r="G93" s="62"/>
      <c r="H93" s="61"/>
      <c r="I93" s="61"/>
      <c r="J93" s="61"/>
      <c r="K93" s="61"/>
      <c r="L93" s="61"/>
      <c r="M93" s="61"/>
      <c r="N93" s="61"/>
      <c r="O93" s="61"/>
      <c r="P93" s="61"/>
      <c r="Q93" s="61"/>
      <c r="R93" s="61"/>
    </row>
    <row r="94" spans="2:20">
      <c r="B94" s="55" t="s">
        <v>72</v>
      </c>
      <c r="C94" s="55"/>
      <c r="D94" s="55"/>
      <c r="E94" s="55"/>
      <c r="F94" s="55"/>
      <c r="G94" s="55"/>
      <c r="H94" s="60"/>
      <c r="I94" s="60">
        <f t="shared" ref="I94:R94" si="44">ROUND(MAX(I$23-I38-I56-I74-I92,0),4)</f>
        <v>0</v>
      </c>
      <c r="J94" s="60">
        <f t="shared" si="44"/>
        <v>0</v>
      </c>
      <c r="K94" s="60">
        <f t="shared" si="44"/>
        <v>0</v>
      </c>
      <c r="L94" s="60">
        <f t="shared" si="44"/>
        <v>0</v>
      </c>
      <c r="M94" s="60">
        <f t="shared" si="44"/>
        <v>0</v>
      </c>
      <c r="N94" s="60">
        <f t="shared" si="44"/>
        <v>741965.05740000005</v>
      </c>
      <c r="O94" s="60">
        <f t="shared" si="44"/>
        <v>0</v>
      </c>
      <c r="P94" s="60">
        <f t="shared" si="44"/>
        <v>0</v>
      </c>
      <c r="Q94" s="60">
        <f t="shared" si="44"/>
        <v>0</v>
      </c>
      <c r="R94" s="60">
        <f t="shared" si="44"/>
        <v>0</v>
      </c>
      <c r="T94" s="39" t="s">
        <v>81</v>
      </c>
    </row>
    <row r="95" spans="2:20" ht="5.0999999999999996" customHeight="1"/>
    <row r="96" spans="2:20">
      <c r="B96" s="134" t="s">
        <v>71</v>
      </c>
      <c r="C96" s="135">
        <f>XIRR(H96:R96,$H$21:$R$21)</f>
        <v>0.1749931871891022</v>
      </c>
      <c r="D96" s="134"/>
      <c r="E96" s="134"/>
      <c r="F96" s="134"/>
      <c r="G96" s="134"/>
      <c r="H96" s="136">
        <f>-H87</f>
        <v>-10000000</v>
      </c>
      <c r="I96" s="136">
        <f t="shared" ref="I96:R96" si="45">SUM(I85:I86)</f>
        <v>500000</v>
      </c>
      <c r="J96" s="136">
        <f t="shared" si="45"/>
        <v>500000</v>
      </c>
      <c r="K96" s="136">
        <f t="shared" si="45"/>
        <v>750000</v>
      </c>
      <c r="L96" s="136">
        <f t="shared" si="45"/>
        <v>750000</v>
      </c>
      <c r="M96" s="136">
        <f t="shared" si="45"/>
        <v>1000000</v>
      </c>
      <c r="N96" s="136">
        <f t="shared" si="45"/>
        <v>20826280.215980843</v>
      </c>
      <c r="O96" s="136">
        <f t="shared" si="45"/>
        <v>0</v>
      </c>
      <c r="P96" s="136">
        <f t="shared" si="45"/>
        <v>0</v>
      </c>
      <c r="Q96" s="136">
        <f t="shared" si="45"/>
        <v>0</v>
      </c>
      <c r="R96" s="136">
        <f t="shared" si="45"/>
        <v>0</v>
      </c>
    </row>
    <row r="97" spans="2:18" ht="5.0999999999999996" customHeight="1"/>
    <row r="98" spans="2:18">
      <c r="B98" s="122" t="s">
        <v>80</v>
      </c>
      <c r="C98" s="126">
        <f>D17</f>
        <v>0.2</v>
      </c>
      <c r="D98" s="124"/>
      <c r="E98" s="124"/>
      <c r="F98" s="124"/>
      <c r="G98" s="124"/>
      <c r="H98" s="125"/>
      <c r="I98" s="125"/>
      <c r="J98" s="125"/>
      <c r="K98" s="125"/>
      <c r="L98" s="125"/>
      <c r="M98" s="125"/>
      <c r="N98" s="125"/>
      <c r="O98" s="125"/>
      <c r="P98" s="125"/>
      <c r="Q98" s="125"/>
      <c r="R98" s="125"/>
    </row>
    <row r="99" spans="2:18" ht="5.0999999999999996" customHeight="1">
      <c r="B99" s="72"/>
      <c r="C99" s="71"/>
      <c r="D99" s="70"/>
      <c r="E99" s="70"/>
      <c r="F99" s="70"/>
      <c r="G99" s="70"/>
      <c r="H99" s="69"/>
      <c r="I99" s="69"/>
      <c r="J99" s="69"/>
      <c r="K99" s="69"/>
      <c r="L99" s="69"/>
      <c r="M99" s="69"/>
      <c r="N99" s="69"/>
      <c r="O99" s="69"/>
      <c r="P99" s="69"/>
      <c r="Q99" s="69"/>
      <c r="R99" s="69"/>
    </row>
    <row r="100" spans="2:18">
      <c r="B100" s="43" t="s">
        <v>79</v>
      </c>
      <c r="C100" s="43"/>
      <c r="D100" s="43"/>
      <c r="E100" s="43"/>
      <c r="F100" s="43"/>
      <c r="G100" s="43"/>
      <c r="H100" s="53"/>
      <c r="I100" s="53">
        <f t="shared" ref="I100:R100" si="46">H105</f>
        <v>10000000</v>
      </c>
      <c r="J100" s="53">
        <f t="shared" si="46"/>
        <v>11500000</v>
      </c>
      <c r="K100" s="53">
        <f t="shared" si="46"/>
        <v>13300000</v>
      </c>
      <c r="L100" s="53">
        <f t="shared" si="46"/>
        <v>15217287.671232877</v>
      </c>
      <c r="M100" s="53">
        <f t="shared" si="46"/>
        <v>17510745.205479454</v>
      </c>
      <c r="N100" s="53">
        <f t="shared" si="46"/>
        <v>20012894.246575344</v>
      </c>
      <c r="O100" s="53">
        <f t="shared" si="46"/>
        <v>2818210.3512095711</v>
      </c>
      <c r="P100" s="53">
        <f t="shared" si="46"/>
        <v>3383396.6463014632</v>
      </c>
      <c r="Q100" s="53">
        <f t="shared" si="46"/>
        <v>4060075.9755617557</v>
      </c>
      <c r="R100" s="53">
        <f t="shared" si="46"/>
        <v>4872091.170674107</v>
      </c>
    </row>
    <row r="101" spans="2:18">
      <c r="B101" s="68" t="str">
        <f>B98&amp;" Return"</f>
        <v>Hurdle 5 Return</v>
      </c>
      <c r="C101" s="43"/>
      <c r="D101" s="43"/>
      <c r="E101" s="43"/>
      <c r="F101" s="43"/>
      <c r="G101" s="43"/>
      <c r="H101" s="53"/>
      <c r="I101" s="53">
        <f t="shared" ref="I101:R101" si="47">I100*($C98/365)*(I$21-H$21)</f>
        <v>2000000.0000000002</v>
      </c>
      <c r="J101" s="53">
        <f t="shared" si="47"/>
        <v>2300000.0000000005</v>
      </c>
      <c r="K101" s="53">
        <f t="shared" si="47"/>
        <v>2667287.6712328773</v>
      </c>
      <c r="L101" s="53">
        <f t="shared" si="47"/>
        <v>3043457.5342465756</v>
      </c>
      <c r="M101" s="53">
        <f t="shared" si="47"/>
        <v>3502149.0410958915</v>
      </c>
      <c r="N101" s="53">
        <f t="shared" si="47"/>
        <v>4002578.8493150696</v>
      </c>
      <c r="O101" s="53">
        <f t="shared" si="47"/>
        <v>565186.29509189213</v>
      </c>
      <c r="P101" s="53">
        <f t="shared" si="47"/>
        <v>676679.3292602927</v>
      </c>
      <c r="Q101" s="53">
        <f t="shared" si="47"/>
        <v>812015.19511235133</v>
      </c>
      <c r="R101" s="53">
        <f t="shared" si="47"/>
        <v>974418.23413482157</v>
      </c>
    </row>
    <row r="102" spans="2:18">
      <c r="B102" s="68" t="s">
        <v>78</v>
      </c>
      <c r="C102" s="43"/>
      <c r="D102" s="43"/>
      <c r="E102" s="43"/>
      <c r="F102" s="43"/>
      <c r="G102" s="43"/>
      <c r="H102" s="53"/>
      <c r="I102" s="53">
        <f t="shared" ref="I102:R102" si="48">-MIN(0,I$23*$H$6)</f>
        <v>0</v>
      </c>
      <c r="J102" s="53">
        <f t="shared" si="48"/>
        <v>0</v>
      </c>
      <c r="K102" s="53">
        <f t="shared" si="48"/>
        <v>0</v>
      </c>
      <c r="L102" s="53">
        <f t="shared" si="48"/>
        <v>0</v>
      </c>
      <c r="M102" s="53">
        <f t="shared" si="48"/>
        <v>0</v>
      </c>
      <c r="N102" s="53">
        <f t="shared" si="48"/>
        <v>0</v>
      </c>
      <c r="O102" s="53">
        <f t="shared" si="48"/>
        <v>0</v>
      </c>
      <c r="P102" s="53">
        <f t="shared" si="48"/>
        <v>0</v>
      </c>
      <c r="Q102" s="53">
        <f t="shared" si="48"/>
        <v>0</v>
      </c>
      <c r="R102" s="53">
        <f t="shared" si="48"/>
        <v>0</v>
      </c>
    </row>
    <row r="103" spans="2:18">
      <c r="B103" s="68" t="s">
        <v>77</v>
      </c>
      <c r="C103" s="43"/>
      <c r="D103" s="43"/>
      <c r="E103" s="43"/>
      <c r="F103" s="43"/>
      <c r="G103" s="43"/>
      <c r="H103" s="53"/>
      <c r="I103" s="53">
        <f t="shared" ref="I103:R103" si="49">+I36+I54+I72+I90</f>
        <v>500000</v>
      </c>
      <c r="J103" s="53">
        <f t="shared" si="49"/>
        <v>500000</v>
      </c>
      <c r="K103" s="53">
        <f t="shared" si="49"/>
        <v>750000</v>
      </c>
      <c r="L103" s="53">
        <f t="shared" si="49"/>
        <v>750000</v>
      </c>
      <c r="M103" s="53">
        <f t="shared" si="49"/>
        <v>1000000</v>
      </c>
      <c r="N103" s="53">
        <f t="shared" si="49"/>
        <v>20826280.215980843</v>
      </c>
      <c r="O103" s="53">
        <f t="shared" si="49"/>
        <v>0</v>
      </c>
      <c r="P103" s="53">
        <f t="shared" si="49"/>
        <v>0</v>
      </c>
      <c r="Q103" s="53">
        <f t="shared" si="49"/>
        <v>0</v>
      </c>
      <c r="R103" s="53">
        <f t="shared" si="49"/>
        <v>0</v>
      </c>
    </row>
    <row r="104" spans="2:18">
      <c r="B104" s="68" t="s">
        <v>76</v>
      </c>
      <c r="C104" s="43"/>
      <c r="D104" s="43"/>
      <c r="E104" s="43"/>
      <c r="F104" s="43"/>
      <c r="G104" s="43"/>
      <c r="H104" s="53"/>
      <c r="I104" s="53">
        <f t="shared" ref="I104:R104" si="50">MIN((I100+I101-I103),I94*$F$17)</f>
        <v>0</v>
      </c>
      <c r="J104" s="53">
        <f t="shared" si="50"/>
        <v>0</v>
      </c>
      <c r="K104" s="53">
        <f t="shared" si="50"/>
        <v>0</v>
      </c>
      <c r="L104" s="53">
        <f t="shared" si="50"/>
        <v>0</v>
      </c>
      <c r="M104" s="53">
        <f t="shared" si="50"/>
        <v>0</v>
      </c>
      <c r="N104" s="53">
        <f t="shared" si="50"/>
        <v>370982.52870000002</v>
      </c>
      <c r="O104" s="53">
        <f t="shared" si="50"/>
        <v>0</v>
      </c>
      <c r="P104" s="53">
        <f t="shared" si="50"/>
        <v>0</v>
      </c>
      <c r="Q104" s="53">
        <f t="shared" si="50"/>
        <v>0</v>
      </c>
      <c r="R104" s="53">
        <f t="shared" si="50"/>
        <v>0</v>
      </c>
    </row>
    <row r="105" spans="2:18">
      <c r="B105" s="43" t="s">
        <v>75</v>
      </c>
      <c r="C105" s="43"/>
      <c r="D105" s="43"/>
      <c r="E105" s="43"/>
      <c r="F105" s="43"/>
      <c r="G105" s="43"/>
      <c r="H105" s="53">
        <f>$F$6</f>
        <v>10000000</v>
      </c>
      <c r="I105" s="53">
        <f t="shared" ref="I105:R105" si="51">I100+I101+I102-I103-I104</f>
        <v>11500000</v>
      </c>
      <c r="J105" s="53">
        <f t="shared" si="51"/>
        <v>13300000</v>
      </c>
      <c r="K105" s="53">
        <f t="shared" si="51"/>
        <v>15217287.671232877</v>
      </c>
      <c r="L105" s="53">
        <f t="shared" si="51"/>
        <v>17510745.205479454</v>
      </c>
      <c r="M105" s="53">
        <f t="shared" si="51"/>
        <v>20012894.246575344</v>
      </c>
      <c r="N105" s="53">
        <f t="shared" si="51"/>
        <v>2818210.3512095711</v>
      </c>
      <c r="O105" s="53">
        <f t="shared" si="51"/>
        <v>3383396.6463014632</v>
      </c>
      <c r="P105" s="53">
        <f t="shared" si="51"/>
        <v>4060075.9755617557</v>
      </c>
      <c r="Q105" s="53">
        <f t="shared" si="51"/>
        <v>4872091.170674107</v>
      </c>
      <c r="R105" s="53">
        <f t="shared" si="51"/>
        <v>5846509.4048089283</v>
      </c>
    </row>
    <row r="106" spans="2:18" ht="5.0999999999999996" customHeight="1">
      <c r="B106" s="67"/>
      <c r="C106" s="67"/>
      <c r="D106" s="67"/>
      <c r="E106" s="67"/>
      <c r="F106" s="67"/>
      <c r="G106" s="67"/>
      <c r="H106" s="66"/>
      <c r="I106" s="66"/>
      <c r="J106" s="66"/>
      <c r="K106" s="66"/>
      <c r="L106" s="66"/>
      <c r="M106" s="66"/>
      <c r="N106" s="66"/>
      <c r="O106" s="66"/>
      <c r="P106" s="66"/>
      <c r="Q106" s="66"/>
      <c r="R106" s="66"/>
    </row>
    <row r="107" spans="2:18">
      <c r="B107" s="55" t="s">
        <v>65</v>
      </c>
      <c r="C107" s="65"/>
      <c r="D107" s="65"/>
      <c r="E107" s="65"/>
      <c r="F107" s="65"/>
      <c r="G107" s="65"/>
      <c r="H107" s="64"/>
      <c r="I107" s="64"/>
      <c r="J107" s="64"/>
      <c r="K107" s="64"/>
      <c r="L107" s="64"/>
      <c r="M107" s="64"/>
      <c r="N107" s="64"/>
      <c r="O107" s="64"/>
      <c r="P107" s="64"/>
      <c r="Q107" s="64"/>
      <c r="R107" s="64"/>
    </row>
    <row r="108" spans="2:18">
      <c r="B108" s="43" t="s">
        <v>74</v>
      </c>
      <c r="C108" s="43"/>
      <c r="D108" s="43"/>
      <c r="E108" s="43"/>
      <c r="F108" s="43"/>
      <c r="G108" s="43"/>
      <c r="H108" s="53"/>
      <c r="I108" s="53">
        <f t="shared" ref="I108:R108" si="52">I104</f>
        <v>0</v>
      </c>
      <c r="J108" s="53">
        <f t="shared" si="52"/>
        <v>0</v>
      </c>
      <c r="K108" s="53">
        <f t="shared" si="52"/>
        <v>0</v>
      </c>
      <c r="L108" s="53">
        <f t="shared" si="52"/>
        <v>0</v>
      </c>
      <c r="M108" s="53">
        <f t="shared" si="52"/>
        <v>0</v>
      </c>
      <c r="N108" s="53">
        <f t="shared" si="52"/>
        <v>370982.52870000002</v>
      </c>
      <c r="O108" s="53">
        <f t="shared" si="52"/>
        <v>0</v>
      </c>
      <c r="P108" s="53">
        <f t="shared" si="52"/>
        <v>0</v>
      </c>
      <c r="Q108" s="53">
        <f t="shared" si="52"/>
        <v>0</v>
      </c>
      <c r="R108" s="53">
        <f t="shared" si="52"/>
        <v>0</v>
      </c>
    </row>
    <row r="109" spans="2:18">
      <c r="B109" s="43" t="s">
        <v>46</v>
      </c>
      <c r="C109" s="43"/>
      <c r="D109" s="43"/>
      <c r="E109" s="43"/>
      <c r="F109" s="43"/>
      <c r="G109" s="43"/>
      <c r="H109" s="53"/>
      <c r="I109" s="53">
        <f t="shared" ref="I109:R109" si="53">I108/$F17*$H17</f>
        <v>0</v>
      </c>
      <c r="J109" s="53">
        <f t="shared" si="53"/>
        <v>0</v>
      </c>
      <c r="K109" s="53">
        <f t="shared" si="53"/>
        <v>0</v>
      </c>
      <c r="L109" s="53">
        <f t="shared" si="53"/>
        <v>0</v>
      </c>
      <c r="M109" s="53">
        <f t="shared" si="53"/>
        <v>0</v>
      </c>
      <c r="N109" s="53">
        <f t="shared" si="53"/>
        <v>370982.52870000002</v>
      </c>
      <c r="O109" s="53">
        <f t="shared" si="53"/>
        <v>0</v>
      </c>
      <c r="P109" s="53">
        <f t="shared" si="53"/>
        <v>0</v>
      </c>
      <c r="Q109" s="53">
        <f t="shared" si="53"/>
        <v>0</v>
      </c>
      <c r="R109" s="53">
        <f t="shared" si="53"/>
        <v>0</v>
      </c>
    </row>
    <row r="110" spans="2:18">
      <c r="B110" s="51" t="s">
        <v>73</v>
      </c>
      <c r="C110" s="51"/>
      <c r="D110" s="51"/>
      <c r="E110" s="51"/>
      <c r="F110" s="51"/>
      <c r="G110" s="51"/>
      <c r="H110" s="63"/>
      <c r="I110" s="63">
        <f t="shared" ref="I110:R110" si="54">I108+I109</f>
        <v>0</v>
      </c>
      <c r="J110" s="63">
        <f t="shared" si="54"/>
        <v>0</v>
      </c>
      <c r="K110" s="63">
        <f t="shared" si="54"/>
        <v>0</v>
      </c>
      <c r="L110" s="63">
        <f t="shared" si="54"/>
        <v>0</v>
      </c>
      <c r="M110" s="63">
        <f t="shared" si="54"/>
        <v>0</v>
      </c>
      <c r="N110" s="63">
        <f t="shared" si="54"/>
        <v>741965.05740000005</v>
      </c>
      <c r="O110" s="63">
        <f t="shared" si="54"/>
        <v>0</v>
      </c>
      <c r="P110" s="63">
        <f t="shared" si="54"/>
        <v>0</v>
      </c>
      <c r="Q110" s="63">
        <f t="shared" si="54"/>
        <v>0</v>
      </c>
      <c r="R110" s="63">
        <f t="shared" si="54"/>
        <v>0</v>
      </c>
    </row>
    <row r="111" spans="2:18" ht="5.0999999999999996" customHeight="1">
      <c r="B111" s="62"/>
      <c r="C111" s="62"/>
      <c r="D111" s="62"/>
      <c r="E111" s="62"/>
      <c r="F111" s="62"/>
      <c r="G111" s="62"/>
      <c r="H111" s="61"/>
      <c r="I111" s="61"/>
      <c r="J111" s="61"/>
      <c r="K111" s="61"/>
      <c r="L111" s="61"/>
      <c r="M111" s="61"/>
      <c r="N111" s="61"/>
      <c r="O111" s="61"/>
      <c r="P111" s="61"/>
      <c r="Q111" s="61"/>
      <c r="R111" s="61"/>
    </row>
    <row r="112" spans="2:18">
      <c r="B112" s="55" t="s">
        <v>72</v>
      </c>
      <c r="C112" s="55"/>
      <c r="D112" s="55"/>
      <c r="E112" s="55"/>
      <c r="F112" s="55"/>
      <c r="G112" s="55"/>
      <c r="H112" s="60"/>
      <c r="I112" s="59">
        <f t="shared" ref="I112:R112" si="55">ROUND(MAX(I$23-I38-I56-I74-I92-I110,0),4)</f>
        <v>0</v>
      </c>
      <c r="J112" s="59">
        <f t="shared" si="55"/>
        <v>0</v>
      </c>
      <c r="K112" s="59">
        <f t="shared" si="55"/>
        <v>0</v>
      </c>
      <c r="L112" s="59">
        <f t="shared" si="55"/>
        <v>0</v>
      </c>
      <c r="M112" s="59">
        <f t="shared" si="55"/>
        <v>0</v>
      </c>
      <c r="N112" s="59">
        <f t="shared" si="55"/>
        <v>0</v>
      </c>
      <c r="O112" s="59">
        <f t="shared" si="55"/>
        <v>0</v>
      </c>
      <c r="P112" s="59">
        <f t="shared" si="55"/>
        <v>0</v>
      </c>
      <c r="Q112" s="59">
        <f t="shared" si="55"/>
        <v>0</v>
      </c>
      <c r="R112" s="59">
        <f t="shared" si="55"/>
        <v>0</v>
      </c>
    </row>
    <row r="113" spans="2:18" ht="5.0999999999999996" customHeight="1"/>
    <row r="114" spans="2:18">
      <c r="B114" s="134" t="s">
        <v>71</v>
      </c>
      <c r="C114" s="135">
        <f>XIRR(H114:R114,$H$21:$R$21)</f>
        <v>0.17804800868034368</v>
      </c>
      <c r="D114" s="134"/>
      <c r="E114" s="134"/>
      <c r="F114" s="134"/>
      <c r="G114" s="134"/>
      <c r="H114" s="136">
        <f>-H105</f>
        <v>-10000000</v>
      </c>
      <c r="I114" s="136">
        <f t="shared" ref="I114:R114" si="56">SUM(I103:I104)</f>
        <v>500000</v>
      </c>
      <c r="J114" s="136">
        <f t="shared" si="56"/>
        <v>500000</v>
      </c>
      <c r="K114" s="136">
        <f t="shared" si="56"/>
        <v>750000</v>
      </c>
      <c r="L114" s="136">
        <f t="shared" si="56"/>
        <v>750000</v>
      </c>
      <c r="M114" s="136">
        <f t="shared" si="56"/>
        <v>1000000</v>
      </c>
      <c r="N114" s="136">
        <f t="shared" si="56"/>
        <v>21197262.744680844</v>
      </c>
      <c r="O114" s="136">
        <f t="shared" si="56"/>
        <v>0</v>
      </c>
      <c r="P114" s="136">
        <f t="shared" si="56"/>
        <v>0</v>
      </c>
      <c r="Q114" s="136">
        <f t="shared" si="56"/>
        <v>0</v>
      </c>
      <c r="R114" s="136">
        <f t="shared" si="56"/>
        <v>0</v>
      </c>
    </row>
    <row r="115" spans="2:18" ht="5.0999999999999996" customHeight="1"/>
    <row r="116" spans="2:18">
      <c r="B116" s="122" t="s">
        <v>70</v>
      </c>
      <c r="C116" s="123"/>
      <c r="D116" s="124"/>
      <c r="E116" s="124"/>
      <c r="F116" s="124"/>
      <c r="G116" s="124"/>
      <c r="H116" s="125"/>
      <c r="I116" s="125"/>
      <c r="J116" s="125"/>
      <c r="K116" s="125"/>
      <c r="L116" s="125"/>
      <c r="M116" s="125"/>
      <c r="N116" s="125"/>
      <c r="O116" s="125"/>
      <c r="P116" s="125"/>
      <c r="Q116" s="125"/>
      <c r="R116" s="125"/>
    </row>
    <row r="117" spans="2:18" ht="5.0999999999999996" customHeight="1"/>
    <row r="118" spans="2:18">
      <c r="B118" s="55" t="s">
        <v>69</v>
      </c>
      <c r="C118" s="43"/>
      <c r="D118" s="42"/>
      <c r="E118" s="43"/>
      <c r="F118" s="42"/>
      <c r="G118" s="43"/>
      <c r="H118" s="54">
        <f t="shared" ref="H118:R118" si="57">H20</f>
        <v>0</v>
      </c>
      <c r="I118" s="54">
        <f t="shared" si="57"/>
        <v>1</v>
      </c>
      <c r="J118" s="54">
        <f t="shared" si="57"/>
        <v>2</v>
      </c>
      <c r="K118" s="54">
        <f t="shared" si="57"/>
        <v>3</v>
      </c>
      <c r="L118" s="54">
        <f t="shared" si="57"/>
        <v>4</v>
      </c>
      <c r="M118" s="54">
        <f t="shared" si="57"/>
        <v>5</v>
      </c>
      <c r="N118" s="54">
        <f t="shared" si="57"/>
        <v>6</v>
      </c>
      <c r="O118" s="54">
        <f t="shared" si="57"/>
        <v>7</v>
      </c>
      <c r="P118" s="54">
        <f t="shared" si="57"/>
        <v>8</v>
      </c>
      <c r="Q118" s="54">
        <f t="shared" si="57"/>
        <v>9</v>
      </c>
      <c r="R118" s="54">
        <f t="shared" si="57"/>
        <v>10</v>
      </c>
    </row>
    <row r="119" spans="2:18" ht="5.0999999999999996" customHeight="1">
      <c r="F119" s="40"/>
      <c r="I119" s="58"/>
      <c r="J119" s="58"/>
      <c r="K119" s="58"/>
      <c r="L119" s="58"/>
      <c r="M119" s="58"/>
      <c r="N119" s="58"/>
      <c r="O119" s="58"/>
      <c r="P119" s="58"/>
      <c r="Q119" s="58"/>
      <c r="R119" s="58"/>
    </row>
    <row r="120" spans="2:18" ht="15" customHeight="1">
      <c r="B120" s="55" t="s">
        <v>68</v>
      </c>
      <c r="C120" s="43"/>
      <c r="D120" s="43"/>
      <c r="E120" s="43"/>
      <c r="F120" s="42"/>
      <c r="G120" s="43"/>
      <c r="H120" s="42"/>
      <c r="I120" s="54"/>
      <c r="J120" s="54"/>
      <c r="K120" s="54"/>
      <c r="L120" s="54"/>
      <c r="M120" s="54"/>
      <c r="N120" s="54"/>
      <c r="O120" s="54"/>
      <c r="P120" s="54"/>
      <c r="Q120" s="54"/>
      <c r="R120" s="54"/>
    </row>
    <row r="121" spans="2:18" ht="15" customHeight="1">
      <c r="B121" s="43" t="s">
        <v>66</v>
      </c>
      <c r="C121" s="43"/>
      <c r="D121" s="43"/>
      <c r="E121" s="43"/>
      <c r="F121" s="43"/>
      <c r="G121" s="43"/>
      <c r="H121" s="53">
        <f>-F6</f>
        <v>-10000000</v>
      </c>
      <c r="I121" s="53">
        <f t="shared" ref="I121:R121" si="58">-I30</f>
        <v>0</v>
      </c>
      <c r="J121" s="53">
        <f t="shared" si="58"/>
        <v>0</v>
      </c>
      <c r="K121" s="53">
        <f t="shared" si="58"/>
        <v>0</v>
      </c>
      <c r="L121" s="53">
        <f t="shared" si="58"/>
        <v>0</v>
      </c>
      <c r="M121" s="53">
        <f t="shared" si="58"/>
        <v>0</v>
      </c>
      <c r="N121" s="53">
        <f t="shared" si="58"/>
        <v>0</v>
      </c>
      <c r="O121" s="53">
        <f t="shared" si="58"/>
        <v>0</v>
      </c>
      <c r="P121" s="53">
        <f t="shared" si="58"/>
        <v>0</v>
      </c>
      <c r="Q121" s="53">
        <f t="shared" si="58"/>
        <v>0</v>
      </c>
      <c r="R121" s="53">
        <f t="shared" si="58"/>
        <v>0</v>
      </c>
    </row>
    <row r="122" spans="2:18">
      <c r="B122" s="43" t="s">
        <v>65</v>
      </c>
      <c r="C122" s="43"/>
      <c r="D122" s="43"/>
      <c r="E122" s="43"/>
      <c r="F122" s="44"/>
      <c r="G122" s="43"/>
      <c r="H122" s="42"/>
      <c r="I122" s="41">
        <f t="shared" ref="I122:R122" si="59">I36+I54+I72+I90+I108</f>
        <v>500000</v>
      </c>
      <c r="J122" s="41">
        <f t="shared" si="59"/>
        <v>500000</v>
      </c>
      <c r="K122" s="41">
        <f t="shared" si="59"/>
        <v>750000</v>
      </c>
      <c r="L122" s="41">
        <f t="shared" si="59"/>
        <v>750000</v>
      </c>
      <c r="M122" s="41">
        <f t="shared" si="59"/>
        <v>1000000</v>
      </c>
      <c r="N122" s="41">
        <f t="shared" si="59"/>
        <v>21197262.744680844</v>
      </c>
      <c r="O122" s="41">
        <f t="shared" si="59"/>
        <v>0</v>
      </c>
      <c r="P122" s="41">
        <f t="shared" si="59"/>
        <v>0</v>
      </c>
      <c r="Q122" s="41">
        <f t="shared" si="59"/>
        <v>0</v>
      </c>
      <c r="R122" s="41">
        <f t="shared" si="59"/>
        <v>0</v>
      </c>
    </row>
    <row r="123" spans="2:18">
      <c r="B123" s="51" t="s">
        <v>64</v>
      </c>
      <c r="C123" s="51"/>
      <c r="D123" s="51"/>
      <c r="E123" s="51"/>
      <c r="F123" s="52"/>
      <c r="G123" s="51"/>
      <c r="H123" s="50">
        <f t="shared" ref="H123:R123" si="60">SUM(H121:H122)</f>
        <v>-10000000</v>
      </c>
      <c r="I123" s="50">
        <f t="shared" si="60"/>
        <v>500000</v>
      </c>
      <c r="J123" s="50">
        <f t="shared" si="60"/>
        <v>500000</v>
      </c>
      <c r="K123" s="50">
        <f t="shared" si="60"/>
        <v>750000</v>
      </c>
      <c r="L123" s="50">
        <f t="shared" si="60"/>
        <v>750000</v>
      </c>
      <c r="M123" s="50">
        <f t="shared" si="60"/>
        <v>1000000</v>
      </c>
      <c r="N123" s="50">
        <f t="shared" si="60"/>
        <v>21197262.744680844</v>
      </c>
      <c r="O123" s="50">
        <f t="shared" si="60"/>
        <v>0</v>
      </c>
      <c r="P123" s="50">
        <f t="shared" si="60"/>
        <v>0</v>
      </c>
      <c r="Q123" s="50">
        <f t="shared" si="60"/>
        <v>0</v>
      </c>
      <c r="R123" s="50">
        <f t="shared" si="60"/>
        <v>0</v>
      </c>
    </row>
    <row r="124" spans="2:18" ht="5.0999999999999996" customHeight="1">
      <c r="B124" s="47"/>
      <c r="C124" s="47"/>
      <c r="D124" s="47"/>
      <c r="E124" s="47"/>
      <c r="F124" s="49"/>
      <c r="G124" s="47"/>
      <c r="H124" s="46"/>
      <c r="I124" s="46"/>
      <c r="J124" s="46"/>
      <c r="K124" s="46"/>
      <c r="L124" s="46"/>
      <c r="M124" s="46"/>
      <c r="N124" s="46"/>
      <c r="O124" s="46"/>
      <c r="P124" s="46"/>
      <c r="Q124" s="46"/>
      <c r="R124" s="46"/>
    </row>
    <row r="125" spans="2:18">
      <c r="B125" s="47" t="s">
        <v>63</v>
      </c>
      <c r="C125" s="48">
        <f>XIRR(H123:R123,H21:R21)</f>
        <v>0.17804800868034368</v>
      </c>
      <c r="D125" s="47"/>
      <c r="E125" s="47"/>
      <c r="F125" s="43"/>
      <c r="G125" s="47"/>
      <c r="H125" s="46"/>
      <c r="I125" s="46"/>
      <c r="J125" s="46"/>
      <c r="K125" s="46"/>
      <c r="L125" s="46"/>
      <c r="M125" s="46"/>
      <c r="N125" s="46"/>
      <c r="O125" s="46"/>
      <c r="P125" s="46"/>
      <c r="Q125" s="46"/>
      <c r="R125" s="46"/>
    </row>
    <row r="126" spans="2:18">
      <c r="B126" s="43" t="s">
        <v>62</v>
      </c>
      <c r="C126" s="45">
        <f>SUM(I122:R122)/-SUM(H121:R121)</f>
        <v>2.4697262744680843</v>
      </c>
      <c r="D126" s="43"/>
      <c r="E126" s="43"/>
      <c r="F126" s="44"/>
      <c r="G126" s="43"/>
      <c r="H126" s="42"/>
      <c r="I126" s="46"/>
      <c r="J126" s="41"/>
      <c r="K126" s="41"/>
      <c r="L126" s="41"/>
      <c r="M126" s="41"/>
      <c r="N126" s="41"/>
      <c r="O126" s="41"/>
      <c r="P126" s="41"/>
      <c r="Q126" s="41"/>
      <c r="R126" s="41"/>
    </row>
    <row r="127" spans="2:18" ht="5.0999999999999996" customHeight="1">
      <c r="F127" s="57"/>
      <c r="I127" s="56"/>
      <c r="J127" s="56"/>
      <c r="K127" s="56"/>
      <c r="L127" s="56"/>
      <c r="M127" s="56"/>
      <c r="N127" s="56"/>
      <c r="O127" s="56"/>
      <c r="P127" s="56"/>
      <c r="Q127" s="56"/>
      <c r="R127" s="56"/>
    </row>
    <row r="128" spans="2:18">
      <c r="B128" s="55" t="s">
        <v>67</v>
      </c>
      <c r="C128" s="43"/>
      <c r="D128" s="43"/>
      <c r="E128" s="43"/>
      <c r="F128" s="42"/>
      <c r="G128" s="43"/>
      <c r="H128" s="42"/>
      <c r="I128" s="54"/>
      <c r="J128" s="54"/>
      <c r="K128" s="54"/>
      <c r="L128" s="54"/>
      <c r="M128" s="54"/>
      <c r="N128" s="54"/>
      <c r="O128" s="54"/>
      <c r="P128" s="54"/>
      <c r="Q128" s="54"/>
      <c r="R128" s="54"/>
    </row>
    <row r="129" spans="2:18">
      <c r="B129" s="43" t="s">
        <v>66</v>
      </c>
      <c r="C129" s="43"/>
      <c r="D129" s="43"/>
      <c r="E129" s="43"/>
      <c r="F129" s="43"/>
      <c r="G129" s="43"/>
      <c r="H129" s="53">
        <f>-F5</f>
        <v>0</v>
      </c>
      <c r="I129" s="53">
        <f t="shared" ref="I129:R129" si="61">-I31</f>
        <v>0</v>
      </c>
      <c r="J129" s="53">
        <f t="shared" si="61"/>
        <v>0</v>
      </c>
      <c r="K129" s="53">
        <f t="shared" si="61"/>
        <v>0</v>
      </c>
      <c r="L129" s="53">
        <f t="shared" si="61"/>
        <v>0</v>
      </c>
      <c r="M129" s="53">
        <f t="shared" si="61"/>
        <v>0</v>
      </c>
      <c r="N129" s="53">
        <f t="shared" si="61"/>
        <v>0</v>
      </c>
      <c r="O129" s="53">
        <f t="shared" si="61"/>
        <v>0</v>
      </c>
      <c r="P129" s="53">
        <f t="shared" si="61"/>
        <v>0</v>
      </c>
      <c r="Q129" s="53">
        <f t="shared" si="61"/>
        <v>0</v>
      </c>
      <c r="R129" s="53">
        <f t="shared" si="61"/>
        <v>0</v>
      </c>
    </row>
    <row r="130" spans="2:18">
      <c r="B130" s="43" t="s">
        <v>65</v>
      </c>
      <c r="C130" s="43"/>
      <c r="D130" s="43"/>
      <c r="E130" s="43"/>
      <c r="F130" s="44"/>
      <c r="G130" s="43"/>
      <c r="H130" s="42"/>
      <c r="I130" s="41">
        <f t="shared" ref="I130:R130" si="62">I37+I55+I73+I91+I109</f>
        <v>0</v>
      </c>
      <c r="J130" s="41">
        <f t="shared" si="62"/>
        <v>0</v>
      </c>
      <c r="K130" s="41">
        <f t="shared" si="62"/>
        <v>0</v>
      </c>
      <c r="L130" s="41">
        <f t="shared" si="62"/>
        <v>0</v>
      </c>
      <c r="M130" s="41">
        <f t="shared" si="62"/>
        <v>0</v>
      </c>
      <c r="N130" s="41">
        <f t="shared" si="62"/>
        <v>3802737.2552909586</v>
      </c>
      <c r="O130" s="41">
        <f t="shared" si="62"/>
        <v>0</v>
      </c>
      <c r="P130" s="41">
        <f t="shared" si="62"/>
        <v>0</v>
      </c>
      <c r="Q130" s="41">
        <f t="shared" si="62"/>
        <v>0</v>
      </c>
      <c r="R130" s="41">
        <f t="shared" si="62"/>
        <v>0</v>
      </c>
    </row>
    <row r="131" spans="2:18">
      <c r="B131" s="51" t="s">
        <v>64</v>
      </c>
      <c r="C131" s="51"/>
      <c r="D131" s="51"/>
      <c r="E131" s="51"/>
      <c r="F131" s="52"/>
      <c r="G131" s="51"/>
      <c r="H131" s="50">
        <f t="shared" ref="H131:R131" si="63">SUM(H129:H130)</f>
        <v>0</v>
      </c>
      <c r="I131" s="50">
        <f t="shared" si="63"/>
        <v>0</v>
      </c>
      <c r="J131" s="50">
        <f t="shared" si="63"/>
        <v>0</v>
      </c>
      <c r="K131" s="50">
        <f t="shared" si="63"/>
        <v>0</v>
      </c>
      <c r="L131" s="50">
        <f t="shared" si="63"/>
        <v>0</v>
      </c>
      <c r="M131" s="50">
        <f t="shared" si="63"/>
        <v>0</v>
      </c>
      <c r="N131" s="50">
        <f t="shared" si="63"/>
        <v>3802737.2552909586</v>
      </c>
      <c r="O131" s="50">
        <f t="shared" si="63"/>
        <v>0</v>
      </c>
      <c r="P131" s="50">
        <f t="shared" si="63"/>
        <v>0</v>
      </c>
      <c r="Q131" s="50">
        <f t="shared" si="63"/>
        <v>0</v>
      </c>
      <c r="R131" s="50">
        <f t="shared" si="63"/>
        <v>0</v>
      </c>
    </row>
    <row r="132" spans="2:18" ht="5.0999999999999996" customHeight="1">
      <c r="B132" s="47"/>
      <c r="C132" s="47"/>
      <c r="D132" s="47"/>
      <c r="E132" s="47"/>
      <c r="F132" s="49"/>
      <c r="G132" s="47"/>
      <c r="H132" s="46"/>
      <c r="I132" s="46"/>
      <c r="J132" s="46"/>
      <c r="K132" s="46"/>
      <c r="L132" s="46"/>
      <c r="M132" s="46"/>
      <c r="N132" s="46"/>
      <c r="O132" s="46"/>
      <c r="P132" s="46"/>
      <c r="Q132" s="46"/>
      <c r="R132" s="46"/>
    </row>
    <row r="133" spans="2:18">
      <c r="B133" s="47" t="s">
        <v>63</v>
      </c>
      <c r="C133" s="48" t="str">
        <f>IFERROR(XIRR(H131:R131,H21:R21),"NA")</f>
        <v>NA</v>
      </c>
      <c r="D133" s="47"/>
      <c r="E133" s="47"/>
      <c r="F133" s="43"/>
      <c r="G133" s="47"/>
      <c r="H133" s="46"/>
      <c r="I133" s="46"/>
      <c r="J133" s="46"/>
      <c r="K133" s="46"/>
      <c r="L133" s="46"/>
      <c r="M133" s="46"/>
      <c r="N133" s="46"/>
      <c r="O133" s="46"/>
      <c r="P133" s="46"/>
      <c r="Q133" s="46"/>
      <c r="R133" s="46"/>
    </row>
    <row r="134" spans="2:18">
      <c r="B134" s="43" t="s">
        <v>62</v>
      </c>
      <c r="C134" s="45" t="str">
        <f>IFERROR(SUM(I130:R130)/-SUM(H129:R129),"NA")</f>
        <v>NA</v>
      </c>
      <c r="D134" s="43"/>
      <c r="E134" s="43"/>
      <c r="F134" s="44"/>
      <c r="G134" s="43"/>
      <c r="H134" s="42"/>
      <c r="I134" s="41"/>
      <c r="J134" s="41"/>
      <c r="K134" s="41"/>
      <c r="L134" s="41"/>
      <c r="M134" s="41"/>
      <c r="N134" s="41"/>
      <c r="O134" s="41"/>
      <c r="P134" s="41"/>
      <c r="Q134" s="41"/>
      <c r="R134" s="41"/>
    </row>
    <row r="135" spans="2:18" ht="5.0999999999999996" customHeight="1"/>
    <row r="136" spans="2:18">
      <c r="B136" s="134" t="s">
        <v>61</v>
      </c>
      <c r="C136" s="137"/>
      <c r="D136" s="134"/>
      <c r="E136" s="134"/>
      <c r="F136" s="134"/>
      <c r="G136" s="134"/>
      <c r="H136" s="136"/>
      <c r="I136" s="136">
        <f t="shared" ref="I136:R136" si="64">ROUND(I23-SUM(I123,I131),2)</f>
        <v>0</v>
      </c>
      <c r="J136" s="136">
        <f t="shared" si="64"/>
        <v>0</v>
      </c>
      <c r="K136" s="136">
        <f t="shared" si="64"/>
        <v>0</v>
      </c>
      <c r="L136" s="136">
        <f t="shared" si="64"/>
        <v>0</v>
      </c>
      <c r="M136" s="136">
        <f t="shared" si="64"/>
        <v>0</v>
      </c>
      <c r="N136" s="136">
        <f t="shared" si="64"/>
        <v>0</v>
      </c>
      <c r="O136" s="136">
        <f t="shared" si="64"/>
        <v>0</v>
      </c>
      <c r="P136" s="136">
        <f t="shared" si="64"/>
        <v>0</v>
      </c>
      <c r="Q136" s="136">
        <f t="shared" si="64"/>
        <v>0</v>
      </c>
      <c r="R136" s="136">
        <f t="shared" si="64"/>
        <v>0</v>
      </c>
    </row>
  </sheetData>
  <pageMargins left="0.7" right="0.7" top="0.75" bottom="0.75" header="0.3" footer="0.3"/>
  <pageSetup scale="35" orientation="portrait" horizontalDpi="4294967294" verticalDpi="0" r:id="rId1"/>
  <ignoredErrors>
    <ignoredError sqref="I28:R96 H33:H105 C26:C101 I100:R136 H114:H137 C114:C137 I20:R21 H23:H24 F5:H7 B47:B11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D4F03-B6AB-483F-8C7F-C84A100C887E}">
  <dimension ref="A1:I11"/>
  <sheetViews>
    <sheetView showGridLines="0" zoomScale="75" zoomScaleNormal="75" workbookViewId="0"/>
  </sheetViews>
  <sheetFormatPr defaultRowHeight="14.25"/>
  <cols>
    <col min="1" max="1" width="1.59765625" customWidth="1"/>
    <col min="2" max="2" width="22" bestFit="1" customWidth="1"/>
    <col min="3" max="3" width="1.59765625" customWidth="1"/>
    <col min="4" max="9" width="15.59765625" customWidth="1"/>
  </cols>
  <sheetData>
    <row r="1" spans="1:9" ht="5" customHeight="1">
      <c r="A1" s="1"/>
      <c r="B1" s="1"/>
      <c r="C1" s="1"/>
      <c r="D1" s="1"/>
      <c r="E1" s="1"/>
      <c r="F1" s="1"/>
      <c r="G1" s="1"/>
      <c r="H1" s="1"/>
      <c r="I1" s="1"/>
    </row>
    <row r="2" spans="1:9" ht="17.649999999999999">
      <c r="A2" s="1"/>
      <c r="B2" s="32" t="s">
        <v>118</v>
      </c>
      <c r="C2" s="1"/>
      <c r="D2" s="1"/>
      <c r="E2" s="1"/>
      <c r="F2" s="1"/>
      <c r="G2" s="1"/>
      <c r="H2" s="1"/>
      <c r="I2" s="1"/>
    </row>
    <row r="3" spans="1:9" ht="5" customHeight="1">
      <c r="A3" s="1"/>
      <c r="B3" s="1"/>
      <c r="C3" s="1"/>
      <c r="D3" s="1"/>
      <c r="E3" s="1"/>
      <c r="F3" s="1"/>
      <c r="G3" s="1"/>
      <c r="H3" s="1"/>
      <c r="I3" s="1"/>
    </row>
    <row r="4" spans="1:9">
      <c r="A4" s="1"/>
      <c r="B4" s="20" t="s">
        <v>112</v>
      </c>
      <c r="C4" s="20"/>
      <c r="D4" s="138">
        <f>'80_20'!F7</f>
        <v>44196</v>
      </c>
      <c r="E4" s="138">
        <f>EOMONTH(D4,12)</f>
        <v>44561</v>
      </c>
      <c r="F4" s="138">
        <f t="shared" ref="F4:I4" si="0">EOMONTH(E4,12)</f>
        <v>44926</v>
      </c>
      <c r="G4" s="138">
        <f t="shared" si="0"/>
        <v>45291</v>
      </c>
      <c r="H4" s="138">
        <f t="shared" si="0"/>
        <v>45657</v>
      </c>
      <c r="I4" s="138">
        <f t="shared" si="0"/>
        <v>46022</v>
      </c>
    </row>
    <row r="5" spans="1:9" ht="5" customHeight="1"/>
    <row r="6" spans="1:9">
      <c r="B6" t="s">
        <v>113</v>
      </c>
      <c r="D6" s="139">
        <f>-'80_20'!D7</f>
        <v>10000000</v>
      </c>
      <c r="E6" s="139">
        <f>D6*(1+E7)</f>
        <v>10800000</v>
      </c>
      <c r="F6" s="139">
        <f t="shared" ref="F6:I6" si="1">E6*(1+F7)</f>
        <v>11664000</v>
      </c>
      <c r="G6" s="139">
        <f t="shared" si="1"/>
        <v>12597120</v>
      </c>
      <c r="H6" s="139">
        <f t="shared" si="1"/>
        <v>13604889.600000001</v>
      </c>
      <c r="I6" s="139">
        <f t="shared" si="1"/>
        <v>14693280.768000003</v>
      </c>
    </row>
    <row r="7" spans="1:9">
      <c r="B7" t="s">
        <v>55</v>
      </c>
      <c r="E7" s="140">
        <v>0.08</v>
      </c>
      <c r="F7" s="140">
        <v>0.08</v>
      </c>
      <c r="G7" s="140">
        <v>0.08</v>
      </c>
      <c r="H7" s="140">
        <v>0.08</v>
      </c>
      <c r="I7" s="140">
        <v>0.08</v>
      </c>
    </row>
    <row r="8" spans="1:9" ht="5" customHeight="1"/>
    <row r="9" spans="1:9">
      <c r="B9" s="141" t="s">
        <v>114</v>
      </c>
    </row>
    <row r="10" spans="1:9" ht="5" customHeight="1"/>
    <row r="11" spans="1:9">
      <c r="B11" t="s">
        <v>112</v>
      </c>
      <c r="I11" s="139">
        <f>D6*(1+I7)^YEARFRAC(D4,I4)</f>
        <v>14693280.768000003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ToC</vt:lpstr>
      <vt:lpstr>80_20</vt:lpstr>
      <vt:lpstr>20% &amp; 80_20</vt:lpstr>
      <vt:lpstr>20% After Principal &amp; 80_20</vt:lpstr>
      <vt:lpstr>IRR Hurdles</vt:lpstr>
      <vt:lpstr>RE Waterfall</vt:lpstr>
      <vt:lpstr>Formula Explanation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Lynch</dc:creator>
  <cp:lastModifiedBy>Peter Lynch</cp:lastModifiedBy>
  <cp:lastPrinted>2013-10-08T20:35:37Z</cp:lastPrinted>
  <dcterms:created xsi:type="dcterms:W3CDTF">2009-11-24T17:16:57Z</dcterms:created>
  <dcterms:modified xsi:type="dcterms:W3CDTF">2019-07-06T18:10:56Z</dcterms:modified>
</cp:coreProperties>
</file>